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640" activeTab="1"/>
  </bookViews>
  <sheets>
    <sheet name="додаток 1" sheetId="11" r:id="rId1"/>
    <sheet name="додаток 2" sheetId="12" r:id="rId2"/>
    <sheet name="додаток 3" sheetId="13" r:id="rId3"/>
    <sheet name="додаток 5" sheetId="14" r:id="rId4"/>
    <sheet name="додаток 6" sheetId="15" r:id="rId5"/>
    <sheet name="додаток 7" sheetId="16" r:id="rId6"/>
  </sheets>
  <calcPr calcId="145621"/>
</workbook>
</file>

<file path=xl/calcChain.xml><?xml version="1.0" encoding="utf-8"?>
<calcChain xmlns="http://schemas.openxmlformats.org/spreadsheetml/2006/main">
  <c r="H89" i="16" l="1"/>
  <c r="H82" i="16" s="1"/>
  <c r="H81" i="16" s="1"/>
  <c r="G89" i="16"/>
  <c r="G88" i="16"/>
  <c r="G87" i="16"/>
  <c r="J86" i="16"/>
  <c r="G86" i="16"/>
  <c r="J85" i="16"/>
  <c r="G85" i="16"/>
  <c r="I84" i="16"/>
  <c r="J84" i="16" s="1"/>
  <c r="J82" i="16" s="1"/>
  <c r="J81" i="16" s="1"/>
  <c r="G84" i="16"/>
  <c r="G82" i="16" s="1"/>
  <c r="H83" i="16"/>
  <c r="G83" i="16"/>
  <c r="I82" i="16"/>
  <c r="I81" i="16" s="1"/>
  <c r="G80" i="16"/>
  <c r="J79" i="16"/>
  <c r="I79" i="16"/>
  <c r="H79" i="16"/>
  <c r="G79" i="16"/>
  <c r="J78" i="16"/>
  <c r="I78" i="16"/>
  <c r="H78" i="16"/>
  <c r="G78" i="16"/>
  <c r="G77" i="16"/>
  <c r="G76" i="16"/>
  <c r="G75" i="16"/>
  <c r="G74" i="16"/>
  <c r="J73" i="16"/>
  <c r="G73" i="16"/>
  <c r="J72" i="16"/>
  <c r="J66" i="16" s="1"/>
  <c r="J65" i="16" s="1"/>
  <c r="J90" i="16" s="1"/>
  <c r="G72" i="16"/>
  <c r="G71" i="16"/>
  <c r="G70" i="16"/>
  <c r="G69" i="16"/>
  <c r="G68" i="16"/>
  <c r="G67" i="16"/>
  <c r="I66" i="16"/>
  <c r="H66" i="16"/>
  <c r="G66" i="16"/>
  <c r="I65" i="16"/>
  <c r="H65" i="16"/>
  <c r="G65" i="16"/>
  <c r="G64" i="16"/>
  <c r="J63" i="16"/>
  <c r="I63" i="16"/>
  <c r="H63" i="16"/>
  <c r="H62" i="16" s="1"/>
  <c r="G63" i="16"/>
  <c r="J62" i="16"/>
  <c r="I62" i="16"/>
  <c r="G62" i="16"/>
  <c r="G61" i="16"/>
  <c r="G60" i="16"/>
  <c r="G59" i="16"/>
  <c r="G58" i="16"/>
  <c r="G57" i="16"/>
  <c r="J56" i="16"/>
  <c r="J55" i="16" s="1"/>
  <c r="I56" i="16"/>
  <c r="I55" i="16" s="1"/>
  <c r="G55" i="16" s="1"/>
  <c r="H56" i="16"/>
  <c r="H55" i="16"/>
  <c r="J54" i="16"/>
  <c r="G54" i="16"/>
  <c r="G53" i="16"/>
  <c r="H52" i="16"/>
  <c r="G52" i="16"/>
  <c r="G51" i="16"/>
  <c r="G50" i="16"/>
  <c r="G49" i="16"/>
  <c r="J48" i="16"/>
  <c r="G48" i="16"/>
  <c r="G47" i="16"/>
  <c r="J46" i="16"/>
  <c r="G46" i="16"/>
  <c r="G45" i="16"/>
  <c r="J44" i="16"/>
  <c r="G44" i="16"/>
  <c r="I43" i="16"/>
  <c r="I25" i="16" s="1"/>
  <c r="G43" i="16"/>
  <c r="G42" i="16"/>
  <c r="G41" i="16"/>
  <c r="G40" i="16"/>
  <c r="G39" i="16"/>
  <c r="G38" i="16"/>
  <c r="G37" i="16"/>
  <c r="G36" i="16"/>
  <c r="J35" i="16"/>
  <c r="G35" i="16"/>
  <c r="G34" i="16"/>
  <c r="G33" i="16"/>
  <c r="G32" i="16"/>
  <c r="G31" i="16"/>
  <c r="G30" i="16"/>
  <c r="G29" i="16"/>
  <c r="G28" i="16"/>
  <c r="J27" i="16"/>
  <c r="G27" i="16"/>
  <c r="J26" i="16"/>
  <c r="J25" i="16" s="1"/>
  <c r="J24" i="16" s="1"/>
  <c r="G26" i="16"/>
  <c r="H25" i="16"/>
  <c r="H24" i="16" s="1"/>
  <c r="G23" i="16"/>
  <c r="G22" i="16"/>
  <c r="G21" i="16"/>
  <c r="J20" i="16"/>
  <c r="G20" i="16"/>
  <c r="G19" i="16"/>
  <c r="J18" i="16"/>
  <c r="J14" i="16" s="1"/>
  <c r="J13" i="16" s="1"/>
  <c r="G18" i="16"/>
  <c r="G17" i="16"/>
  <c r="G16" i="16"/>
  <c r="H15" i="16"/>
  <c r="G15" i="16"/>
  <c r="I14" i="16"/>
  <c r="H14" i="16"/>
  <c r="H13" i="16" s="1"/>
  <c r="G14" i="16"/>
  <c r="G13" i="16" s="1"/>
  <c r="I13" i="16"/>
  <c r="G81" i="16" l="1"/>
  <c r="H90" i="16"/>
  <c r="G25" i="16"/>
  <c r="I24" i="16"/>
  <c r="G24" i="16" s="1"/>
  <c r="G90" i="16" s="1"/>
  <c r="G56" i="16"/>
  <c r="I90" i="16" l="1"/>
  <c r="I35" i="15" l="1"/>
  <c r="G34" i="15"/>
  <c r="I34" i="15" s="1"/>
  <c r="I33" i="15"/>
  <c r="G33" i="15"/>
  <c r="G32" i="15" s="1"/>
  <c r="H32" i="15"/>
  <c r="I29" i="15"/>
  <c r="H29" i="15"/>
  <c r="G29" i="15"/>
  <c r="I21" i="15"/>
  <c r="G21" i="15"/>
  <c r="G19" i="15"/>
  <c r="I19" i="15" s="1"/>
  <c r="I18" i="15"/>
  <c r="I16" i="15" s="1"/>
  <c r="G18" i="15"/>
  <c r="I17" i="15"/>
  <c r="H16" i="15"/>
  <c r="G16" i="15"/>
  <c r="I13" i="15"/>
  <c r="G13" i="15"/>
  <c r="G11" i="15" s="1"/>
  <c r="I11" i="15"/>
  <c r="H11" i="15"/>
  <c r="G38" i="15" l="1"/>
  <c r="I32" i="15"/>
  <c r="I38" i="15" s="1"/>
  <c r="D65" i="14" l="1"/>
  <c r="D64" i="14"/>
  <c r="D58" i="14"/>
  <c r="D73" i="14" s="1"/>
  <c r="D46" i="14"/>
  <c r="D45" i="14" s="1"/>
  <c r="D42" i="14"/>
  <c r="D41" i="14"/>
  <c r="D72" i="14" s="1"/>
  <c r="D71" i="14" s="1"/>
  <c r="D35" i="14"/>
  <c r="D31" i="14"/>
  <c r="D28" i="14"/>
  <c r="D26" i="14"/>
  <c r="D25" i="14"/>
  <c r="D24" i="14"/>
  <c r="D23" i="14"/>
  <c r="D21" i="14"/>
  <c r="D19" i="14"/>
  <c r="D17" i="14"/>
  <c r="D15" i="14"/>
  <c r="D13" i="14"/>
  <c r="D34" i="14" s="1"/>
  <c r="D33" i="14" s="1"/>
  <c r="P100" i="13" l="1"/>
  <c r="P99" i="13"/>
  <c r="P98" i="13"/>
  <c r="P97" i="13"/>
  <c r="P96" i="13"/>
  <c r="P95" i="13"/>
  <c r="P94" i="13"/>
  <c r="P93" i="13"/>
  <c r="P92" i="13"/>
  <c r="P91" i="13"/>
  <c r="P90" i="13"/>
  <c r="P89" i="13"/>
  <c r="P88" i="13"/>
  <c r="P87" i="13"/>
  <c r="P86" i="13"/>
  <c r="P85" i="13"/>
  <c r="P84" i="13"/>
  <c r="P83" i="13"/>
  <c r="P82" i="13"/>
  <c r="P81" i="13"/>
  <c r="P80" i="13"/>
  <c r="P79" i="13"/>
  <c r="P78" i="13"/>
  <c r="P77" i="13"/>
  <c r="P76" i="13"/>
  <c r="P75" i="13"/>
  <c r="P74" i="13"/>
  <c r="P73" i="13"/>
  <c r="P72" i="13"/>
  <c r="P71" i="13"/>
  <c r="P70" i="13"/>
  <c r="P69" i="13"/>
  <c r="P68" i="13"/>
  <c r="P67" i="13"/>
  <c r="P66" i="13"/>
  <c r="P65" i="13"/>
  <c r="P64" i="13"/>
  <c r="P63" i="13"/>
  <c r="P62" i="13"/>
  <c r="P61" i="13"/>
  <c r="P60" i="13"/>
  <c r="P59" i="13"/>
  <c r="P58" i="13"/>
  <c r="P57" i="13"/>
  <c r="P56" i="13"/>
  <c r="P55" i="13"/>
  <c r="P54" i="13"/>
  <c r="P53" i="13"/>
  <c r="P52" i="13"/>
  <c r="P51" i="13"/>
  <c r="P50" i="13"/>
  <c r="P49" i="13"/>
  <c r="P48" i="13"/>
  <c r="P47" i="13"/>
  <c r="P46" i="13"/>
  <c r="P45" i="13"/>
  <c r="P44" i="13"/>
  <c r="P43" i="13"/>
  <c r="P42" i="13"/>
  <c r="P41" i="13"/>
  <c r="P40" i="13"/>
  <c r="P39" i="13"/>
  <c r="P38" i="13"/>
  <c r="P37" i="13"/>
  <c r="P36" i="13"/>
  <c r="P35" i="13"/>
  <c r="P34" i="13"/>
  <c r="P33" i="13"/>
  <c r="P32" i="13"/>
  <c r="P31" i="13"/>
  <c r="P30" i="13"/>
  <c r="P29" i="13"/>
  <c r="P28" i="13"/>
  <c r="P27" i="13"/>
  <c r="P26" i="13"/>
  <c r="P25" i="13"/>
  <c r="P24" i="13"/>
  <c r="P23" i="13"/>
  <c r="P22" i="13"/>
  <c r="P21" i="13"/>
  <c r="P20" i="13"/>
  <c r="P19" i="13"/>
  <c r="P18" i="13"/>
  <c r="P17" i="13"/>
  <c r="P16" i="13"/>
  <c r="P15" i="13"/>
  <c r="P14" i="13"/>
  <c r="F30" i="12" l="1"/>
  <c r="E30" i="12"/>
  <c r="D30" i="12"/>
  <c r="D29" i="12"/>
  <c r="C29" i="12"/>
  <c r="F28" i="12"/>
  <c r="E28" i="12"/>
  <c r="D28" i="12"/>
  <c r="F27" i="12"/>
  <c r="E27" i="12"/>
  <c r="D27" i="12"/>
  <c r="F26" i="12"/>
  <c r="E26" i="12"/>
  <c r="D26" i="12"/>
  <c r="C26" i="12"/>
  <c r="F25" i="12"/>
  <c r="E25" i="12"/>
  <c r="D25" i="12"/>
  <c r="C25" i="12"/>
  <c r="F20" i="12"/>
  <c r="E20" i="12"/>
  <c r="D20" i="12"/>
  <c r="D14" i="12" s="1"/>
  <c r="C19" i="12"/>
  <c r="C16" i="12"/>
  <c r="C15" i="12"/>
  <c r="F14" i="12"/>
  <c r="F24" i="12" s="1"/>
  <c r="E14" i="12"/>
  <c r="E24" i="12" s="1"/>
  <c r="F13" i="12"/>
  <c r="F23" i="12" s="1"/>
  <c r="F31" i="12" s="1"/>
  <c r="E13" i="12"/>
  <c r="E23" i="12" s="1"/>
  <c r="E31" i="12" s="1"/>
  <c r="D13" i="12" l="1"/>
  <c r="C14" i="12"/>
  <c r="D24" i="12"/>
  <c r="C24" i="12" s="1"/>
  <c r="E21" i="12"/>
  <c r="F21" i="12"/>
  <c r="C13" i="12" l="1"/>
  <c r="D23" i="12"/>
  <c r="D21" i="12"/>
  <c r="C21" i="12" s="1"/>
  <c r="D31" i="12" l="1"/>
  <c r="C31" i="12" s="1"/>
  <c r="C23" i="12"/>
</calcChain>
</file>

<file path=xl/sharedStrings.xml><?xml version="1.0" encoding="utf-8"?>
<sst xmlns="http://schemas.openxmlformats.org/spreadsheetml/2006/main" count="1173" uniqueCount="520">
  <si>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</si>
  <si>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</si>
  <si>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</si>
  <si>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</si>
  <si>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</si>
  <si>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</si>
  <si>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</si>
  <si>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</si>
  <si>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</si>
  <si>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</si>
  <si>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</si>
  <si>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</si>
  <si>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</si>
  <si>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</si>
  <si>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</si>
  <si>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</si>
  <si>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</si>
  <si>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</si>
  <si>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</si>
  <si>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</si>
  <si>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</si>
  <si>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</si>
  <si>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</si>
  <si>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</si>
  <si>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</si>
  <si>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</si>
  <si>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</si>
  <si>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</si>
  <si>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</si>
  <si>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</si>
  <si>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</si>
  <si>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</si>
  <si>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</si>
  <si>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</si>
  <si>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</si>
  <si>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</si>
  <si>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</si>
  <si>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</si>
  <si>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</si>
  <si>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</si>
  <si>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</si>
  <si>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</si>
  <si>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</si>
  <si>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</si>
  <si>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</si>
  <si>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</si>
  <si>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</si>
  <si>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</si>
  <si>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</si>
  <si>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</si>
  <si>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</si>
  <si>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</si>
  <si>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</si>
  <si>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</si>
  <si>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</si>
  <si>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</si>
  <si>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</si>
  <si>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</si>
  <si>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</si>
  <si>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</si>
  <si>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</si>
  <si>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</si>
  <si>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</si>
  <si>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</si>
  <si>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</si>
  <si>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</si>
  <si>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</si>
  <si>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</si>
  <si>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</si>
  <si>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</si>
  <si>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</si>
  <si>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</si>
  <si>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</si>
  <si>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Разом доходів</t>
  </si>
  <si>
    <t>X</t>
  </si>
  <si>
    <t>0453600000</t>
  </si>
  <si>
    <t>(код бюджету)</t>
  </si>
  <si>
    <t>Верхньодніпровський міський голова</t>
  </si>
  <si>
    <t>Геннадій ЛЕБІДЬ</t>
  </si>
  <si>
    <t>ДОХОДИ_x000D_
міського бюджету на 2025 рік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</si>
  <si>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</si>
  <si>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</si>
  <si>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Субвенції з місцевих бюджетів іншим місцевим бюджетам</t>
  </si>
  <si>
    <t>Інші субвенції з місцевого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</si>
  <si>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</si>
  <si>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</si>
  <si>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</si>
  <si>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</si>
  <si>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Надходження від орендної плати за користування єдиним майновим комплексом та іншим державним майном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</si>
  <si>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</si>
  <si>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</si>
  <si>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</si>
  <si>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</si>
  <si>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</si>
  <si>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</si>
  <si>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Доходи від операцій з капіталом</t>
  </si>
  <si>
    <t>Надходження від продажу основного капіталу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</si>
  <si>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</si>
  <si>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</si>
  <si>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</si>
  <si>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 xml:space="preserve">до рішення виконавчого комітету Верхньодніпровської міської ради "Про внесення змін до рішення Верхньодніпровської міської ради від 07 листопада 2024 року № 1932-39/ІХ  «Про бюджет Верхньодніпровської  міської територіальної громади
на 2025 рік" від     .06.2025 р. № </t>
  </si>
  <si>
    <t>Додаток 2</t>
  </si>
  <si>
    <t>до рішення виконавчого комітету Верхньодніпровської міської ради "Про внесення змін до рішення про  бюджет Верхньодніпровської  міської територіальної громади на 2025 рік" від 07 листопада 2024 року № 1932 -39/IХ" від 11.06.2025 р. №</t>
  </si>
  <si>
    <t>Фінансування міського бюджету на 2025рік</t>
  </si>
  <si>
    <t>Найменування згідно з Класифікацією фінансування бюджету</t>
  </si>
  <si>
    <t>Фінансування за типом кредитора</t>
  </si>
  <si>
    <t>200000</t>
  </si>
  <si>
    <t>Внутрішнє фінансування</t>
  </si>
  <si>
    <t>208000</t>
  </si>
  <si>
    <t>Фінансування за рахунок зміни залишків коштів бюджетів</t>
  </si>
  <si>
    <t>На початок періоду</t>
  </si>
  <si>
    <t>На кінець періоду</t>
  </si>
  <si>
    <t>Інші розрахунки</t>
  </si>
  <si>
    <t>Передача коштів із спеціального до загального фонду бюджету</t>
  </si>
  <si>
    <t>208400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</si>
  <si>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</si>
  <si>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</si>
  <si>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зобов'язання</t>
  </si>
  <si>
    <t>600000</t>
  </si>
  <si>
    <t>Фінансування за активними операціями</t>
  </si>
  <si>
    <t>602000</t>
  </si>
  <si>
    <t>Зміни обсягів бюджетних коштів</t>
  </si>
  <si>
    <t>602400</t>
  </si>
  <si>
    <t xml:space="preserve">    Верхньодніпровський міський голова                                                                                           Геннадій ЛЕБІДЬ</t>
  </si>
  <si>
    <t>Додаток 3</t>
  </si>
  <si>
    <t xml:space="preserve">до рішення виконавчого комітету Верхньодніпровської міської ради "Про внесення змін до рішення Верхньодніпровської міської ради від 07 листопада 2024 року № 1932-39/ІХ  «Про бюджет Верхньодніпровської  міської територіальної громади
на 2025 рік" від                  .06.2025 р. № </t>
  </si>
  <si>
    <t>РОЗПОДІЛ</t>
  </si>
  <si>
    <t>видатків міського бюджету на 2025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</si>
  <si>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</si>
  <si>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</si>
  <si>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</si>
  <si>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</si>
  <si>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</si>
  <si>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</si>
  <si>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</si>
  <si>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</si>
  <si>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</si>
  <si>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</si>
  <si>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</si>
  <si>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</si>
  <si>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Верхньоднiпровська мiська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</si>
  <si>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</si>
  <si>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</si>
  <si>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</si>
  <si>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</si>
  <si>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</si>
  <si>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</si>
  <si>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</si>
  <si>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</si>
  <si>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</si>
  <si>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</si>
  <si>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</si>
  <si>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</si>
  <si>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</si>
  <si>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</si>
  <si>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</si>
  <si>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</si>
  <si>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</si>
  <si>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0112170</t>
  </si>
  <si>
    <t>2170</t>
  </si>
  <si>
    <t>0763</t>
  </si>
  <si>
    <t>Будівництво закладів охорони здоров`я</t>
  </si>
  <si>
    <t>0117130</t>
  </si>
  <si>
    <t>7130</t>
  </si>
  <si>
    <t>0421</t>
  </si>
  <si>
    <t>Здійснення заходів із землеустрою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</si>
  <si>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</si>
  <si>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</si>
  <si>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</si>
  <si>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</si>
  <si>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</si>
  <si>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</si>
  <si>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</si>
  <si>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</si>
  <si>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0118120</t>
  </si>
  <si>
    <t>8120</t>
  </si>
  <si>
    <t>Заходи з організації рятування на водах</t>
  </si>
  <si>
    <t>0118230</t>
  </si>
  <si>
    <t>8230</t>
  </si>
  <si>
    <t>0380</t>
  </si>
  <si>
    <t>Інші заходи громадського порядку та безпеки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</si>
  <si>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</si>
  <si>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</si>
  <si>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</si>
  <si>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</si>
  <si>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</si>
  <si>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Вiддiл з гуманiтарних питань Верхньоднiпровської мiської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</si>
  <si>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</si>
  <si>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</si>
  <si>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</si>
  <si>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</si>
  <si>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</si>
  <si>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</si>
  <si>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</si>
  <si>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</si>
  <si>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</si>
  <si>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</si>
  <si>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</si>
  <si>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</si>
  <si>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</si>
  <si>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</si>
  <si>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</si>
  <si>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</si>
  <si>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</si>
  <si>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</si>
  <si>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</si>
  <si>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</si>
  <si>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</si>
  <si>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</si>
  <si>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</si>
  <si>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</si>
  <si>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</si>
  <si>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</si>
  <si>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</si>
  <si>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</si>
  <si>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</si>
  <si>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</si>
  <si>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</si>
  <si>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</si>
  <si>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</si>
  <si>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</si>
  <si>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</si>
  <si>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</si>
  <si>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</si>
  <si>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</si>
  <si>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</si>
  <si>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</si>
  <si>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</si>
  <si>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</si>
  <si>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</si>
  <si>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</si>
  <si>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</si>
  <si>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</si>
  <si>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</si>
  <si>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0611401</t>
  </si>
  <si>
    <t>1401</t>
  </si>
  <si>
    <t>Співфінансування заходів, що реалізуються за рахунок субвенції з державного бюджету місцевим бюджетам на задоволення потреб у забезпеченні безпечного освітнього середовища</t>
  </si>
  <si>
    <t>0611402</t>
  </si>
  <si>
    <t>1402</t>
  </si>
  <si>
    <t>Виконання заходів за рахунок субвенції з державного бюджету місцевим бюджетам на задоволення потреб у забезпеченні безпечного освітнього середовища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</si>
  <si>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</si>
  <si>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</si>
  <si>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</si>
  <si>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</si>
  <si>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</si>
  <si>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</si>
  <si>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</si>
  <si>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</si>
  <si>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</si>
  <si>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0613133</t>
  </si>
  <si>
    <t>3133</t>
  </si>
  <si>
    <t>1040</t>
  </si>
  <si>
    <t>Забезпечення молодіжними центрами соціального становлення та розвитку молоді та інші заходи у сфері молодіжної політики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</si>
  <si>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</si>
  <si>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</si>
  <si>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</si>
  <si>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</si>
  <si>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</si>
  <si>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</si>
  <si>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</si>
  <si>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</si>
  <si>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</si>
  <si>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</si>
  <si>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</si>
  <si>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</si>
  <si>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</si>
  <si>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</si>
  <si>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</si>
  <si>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</si>
  <si>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</si>
  <si>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</si>
  <si>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0615031</t>
  </si>
  <si>
    <t>5031</t>
  </si>
  <si>
    <t>0810</t>
  </si>
  <si>
    <t>Розвиток здібностей у дітей та молоді з фізичної культури та спорту комунальними дитячо- юнацькими спортивними школами</t>
  </si>
  <si>
    <t>0615041</t>
  </si>
  <si>
    <t>5041</t>
  </si>
  <si>
    <t>Розвиток та підтримка доступної спортивної інфраструктури</t>
  </si>
  <si>
    <t>0615049</t>
  </si>
  <si>
    <t>5049</t>
  </si>
  <si>
    <t>Виконання окремих заходів з реалізації соціального проекту `Активні парки - локації здорової України`</t>
  </si>
  <si>
    <t>0615062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</si>
  <si>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</si>
  <si>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</si>
  <si>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0617640</t>
  </si>
  <si>
    <t>7640</t>
  </si>
  <si>
    <t>0470</t>
  </si>
  <si>
    <t>Заходи з енергозбереження</t>
  </si>
  <si>
    <t>0800000</t>
  </si>
  <si>
    <t>Управління соціального захисту населення та ветеранської політики Верхньодніпровської міської ради</t>
  </si>
  <si>
    <t>0810000</t>
  </si>
  <si>
    <t>0810160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</si>
  <si>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</si>
  <si>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</si>
  <si>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</si>
  <si>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</si>
  <si>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</si>
  <si>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</si>
  <si>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</si>
  <si>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</si>
  <si>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</si>
  <si>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</si>
  <si>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</si>
  <si>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</si>
  <si>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0813191</t>
  </si>
  <si>
    <t>3191</t>
  </si>
  <si>
    <t>1030</t>
  </si>
  <si>
    <t>Інші видатки на соціальний захист ветеранів війни та праці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</si>
  <si>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</si>
  <si>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</si>
  <si>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</si>
  <si>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0813242</t>
  </si>
  <si>
    <t>3242</t>
  </si>
  <si>
    <t>1090</t>
  </si>
  <si>
    <t>Інші заходи у сфері соціального захисту і соціального забезпечення</t>
  </si>
  <si>
    <t>0900000</t>
  </si>
  <si>
    <t>Служба у справах дітей Верхньодніпровської міської ради</t>
  </si>
  <si>
    <t>0910000</t>
  </si>
  <si>
    <t>0910160</t>
  </si>
  <si>
    <t>0913114</t>
  </si>
  <si>
    <t>3114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</si>
  <si>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</si>
  <si>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1200000</t>
  </si>
  <si>
    <t>Управління житлово-комунального господарства та капітального будівництва Верхньодніпровської міської ради</t>
  </si>
  <si>
    <t>1210000</t>
  </si>
  <si>
    <t>1210160</t>
  </si>
  <si>
    <t>1213210</t>
  </si>
  <si>
    <t>3210</t>
  </si>
  <si>
    <t>1050</t>
  </si>
  <si>
    <t>Організація та проведення громадських робіт</t>
  </si>
  <si>
    <t>1213242</t>
  </si>
  <si>
    <t>1216011</t>
  </si>
  <si>
    <t>6011</t>
  </si>
  <si>
    <t>0610</t>
  </si>
  <si>
    <t>Експлуатація та технічне обслуговування житлового фонду</t>
  </si>
  <si>
    <t>1216013</t>
  </si>
  <si>
    <t>6013</t>
  </si>
  <si>
    <t>0620</t>
  </si>
  <si>
    <t>Забезпечення діяльності водопровідно-каналізаційного господарства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</si>
  <si>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</si>
  <si>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</si>
  <si>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</si>
  <si>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</si>
  <si>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</si>
  <si>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</si>
  <si>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1216091</t>
  </si>
  <si>
    <t>6091</t>
  </si>
  <si>
    <t>0640</t>
  </si>
  <si>
    <t>Будівництво об`єктів житлово-комунального господарства</t>
  </si>
  <si>
    <t>1217413</t>
  </si>
  <si>
    <t>7413</t>
  </si>
  <si>
    <t>0451</t>
  </si>
  <si>
    <t>Інші заходи у сфері автотранспорту</t>
  </si>
  <si>
    <t>1217693</t>
  </si>
  <si>
    <t>7693</t>
  </si>
  <si>
    <t>Інші заходи, пов`язані з економічною діяльністю</t>
  </si>
  <si>
    <t>1218312</t>
  </si>
  <si>
    <t>8312</t>
  </si>
  <si>
    <t>0512</t>
  </si>
  <si>
    <t>Оброблення (відновлення, у тому числі сортування, та видалення) відходів</t>
  </si>
  <si>
    <t>1218340</t>
  </si>
  <si>
    <t>8340</t>
  </si>
  <si>
    <t>0540</t>
  </si>
  <si>
    <t>Природоохоронні заходи за рахунок цільових фондів</t>
  </si>
  <si>
    <t>3100000</t>
  </si>
  <si>
    <t>Відділ комунальної власності Верхньодніпровської міської ради</t>
  </si>
  <si>
    <t>3110000</t>
  </si>
  <si>
    <t>3110160</t>
  </si>
  <si>
    <t>3117130</t>
  </si>
  <si>
    <t>3300000</t>
  </si>
  <si>
    <t>Відділ державної реєстрації Верхньодніпровської міської ради</t>
  </si>
  <si>
    <t>3310000</t>
  </si>
  <si>
    <t>3310160</t>
  </si>
  <si>
    <t>3700000</t>
  </si>
  <si>
    <t>Фінансовий відділ Верхньодніпровської міської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</si>
  <si>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</si>
  <si>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</si>
  <si>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</si>
  <si>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</si>
  <si>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</si>
  <si>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</si>
  <si>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</si>
  <si>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</si>
  <si>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</si>
  <si>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</si>
  <si>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</si>
  <si>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Додаток 5</t>
  </si>
  <si>
    <t xml:space="preserve">до рішення виконавчого комітету Верхньодніпровської міської ради "Про внесення змін до рішення Верхньодніпровської міської ради від 07 листопада 2024 року № 1932-39/ІХ  «Про бюджет Верхньодніпровської  міської територіальної громади на 2025 рік" від        .06.  2025 р. № </t>
  </si>
  <si>
    <t>Міжбюджетні трансферти на 2025 рік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</si>
  <si>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</si>
  <si>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</si>
  <si>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</si>
  <si>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</si>
  <si>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41020100</t>
  </si>
  <si>
    <t>9900000000</t>
  </si>
  <si>
    <t>Державний бюджет</t>
  </si>
  <si>
    <t>Освітня субвенція з державного бюджету місцевим бюджетам </t>
  </si>
  <si>
    <t>0410000000</t>
  </si>
  <si>
    <t>Обласний бюджет</t>
  </si>
  <si>
    <t>Обласний бюджет Дніпропетровської області на пільгове медичне обслуговування осіб, які постраджали внаслідок Чорнобильської катастрофи</t>
  </si>
  <si>
    <t>Субвенції з обласного бюджету бюджетам територіальних громад на виконання доручень виборців депутатам обласної ради у 2025 році</t>
  </si>
  <si>
    <t>41057700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</si>
  <si>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</si>
  <si>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</si>
  <si>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</si>
  <si>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</si>
  <si>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</si>
  <si>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</si>
  <si>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</si>
  <si>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</si>
  <si>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</si>
  <si>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</si>
  <si>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Обласний бюджет Дніпропетровської області</t>
  </si>
  <si>
    <t>обласному бюджету 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</t>
  </si>
  <si>
    <t>обласному бюджету на виконання заходів регіональної Програми забезпечення громадського порядку та громадської безпеки на території Дніпропетровської області на період  до 2025 року</t>
  </si>
  <si>
    <t>Дніпропетровський обласний територіальний центр комплектувння та соціальної підтримки (1 Відділ у м.Верхньодніпровськ Кам'янського районного територіального центру комплектування та соціальної підтримки)</t>
  </si>
  <si>
    <t>Військовій частині Т0920 на забезпечення потреб</t>
  </si>
  <si>
    <t>Військовій частині А5003 на забезпечення потреб</t>
  </si>
  <si>
    <t>Військовій частині А4808 на забезпечення потреб</t>
  </si>
  <si>
    <t>Військовій частині 3018 на забезпечення потреб</t>
  </si>
  <si>
    <t>Військовій частині 9938 на забезпечення потреб</t>
  </si>
  <si>
    <t>Військовій частині А4638 на забезпечення потреб</t>
  </si>
  <si>
    <t>Управлінню державної казначейської служби України у Верхньодніпровському районі Дніпропетровської області</t>
  </si>
  <si>
    <t xml:space="preserve"> 1 Державний пожежно-рятувальний загін ГУ ДСНС України у Дніпропетровській області  </t>
  </si>
  <si>
    <t>Управлінню служби безпеки України у  Дніпропетровській області</t>
  </si>
  <si>
    <t>ІІ. Трансферти із спеціального фонду бюджету</t>
  </si>
  <si>
    <t>обласному бюджету на виконання заходів Програми територіальної оборони Дніпропетровської області та забезпечення заходів мобілізації на 2022-2025 роки</t>
  </si>
  <si>
    <t>Військовій частині 3102 на забезпечення потреб</t>
  </si>
  <si>
    <t>Військовій частині А1215 на забезпечення потреб</t>
  </si>
  <si>
    <t>Військовій частині А4122 на забезпечення потреб</t>
  </si>
  <si>
    <t>Військовій частині А4741 на забезпечення потреб</t>
  </si>
  <si>
    <t xml:space="preserve">  Верхньодніпровський міський голова                                                                                             Геннадій ЛЕБІДЬ</t>
  </si>
  <si>
    <t>Додаток 6</t>
  </si>
  <si>
    <t>ОБСЯГИ</t>
  </si>
  <si>
    <t>капітальних вкладень міського бюджету у розрізі інвестиційних проектів у 2025 році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</si>
  <si>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</si>
  <si>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</si>
  <si>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</si>
  <si>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</si>
  <si>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</si>
  <si>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</si>
  <si>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для придбання основних засобів</t>
  </si>
  <si>
    <t>2025 рік</t>
  </si>
  <si>
    <t>будівництво місцевої автоматизованої системи централізованого оповіщення на території Верхньодніпровської міської територіальної громади</t>
  </si>
  <si>
    <t>Співфінансування проєкту "Реконструкція системи електропостачання будівлі хірургічного корпусу літера Л з влаштуванням гібрідної дахової сонячної електростанції"</t>
  </si>
  <si>
    <t>ПКД «Реконструкція системи електропостачання будівлі (літера А-3) ВЕРХНЬОДНІПРОВСЬКОГО ЛІЦЕЮ №2 ВЕРХНЬОДНІПРОВСЬКОЇ МІСЬКОЇ РАДИ з влаштуванням гібридної дахової сонячної електростанції за адресою: вулиця Київська, 28, місто Верхньодніпровськ, Кам’янський район, Дніпропетровська область»</t>
  </si>
  <si>
    <t>ПКД «Реконструкція системи електропостачання будівлі (літера Б-3) ДНІПРОВСЬКОГО ЛІЦЕЮ ВЕРХНЬОДНІПРОВСЬКОЇ МІСЬКОЇ РАДИ з влаштуванням гібридної дахової сонячної електростанції за адресою: вулиця Шкільна, 7, селище Дніпровське, Кам’янський район, Дніпропетровська область»</t>
  </si>
  <si>
    <t>ПКД «Реконструкція системи електропостачання будівлі (літера А-2) ЗАКЛАДУ ДОШКІЛЬНОЇ ОСВІТИ «ВЕСЕЛКА» ВЕРХНЬОДНІПРОВСЬКОЇ МІСЬКОЇ РАДИ з влаштуванням дахової сонячної електростанції за адресою: вулиця Святкова, 9А, селище Новомиколаївка, Кам’янський район, Дніпропетровська область»</t>
  </si>
  <si>
    <t>061184</t>
  </si>
  <si>
    <t>ПКД "Реконструкція водопровідної мережі північної частини с. Пушкарівка Кам'янсьокого району  Дніпропетровської області"</t>
  </si>
  <si>
    <t>ПКД "Реконструкція водопровідної мережі по вулицям Дніпровська та Миру в с.Діденкове Кам’янського району Дніпропетровської області"</t>
  </si>
  <si>
    <t xml:space="preserve">  Верхньодніпровський міський голова                                                                                            Геннадій ЛЕБІДЬ                  </t>
  </si>
  <si>
    <t>Додаток 7</t>
  </si>
  <si>
    <t xml:space="preserve">до рішення виконавчого комітету Верхньодніпровської міської ради "Про внесення змін до рішення Верхньодніпровської міської ради від 07 листопада 2024 року № 1932-39/ІХ  «Про бюджет Верхньодніпровської  міської територіальної громади
на 2025 рік" від  11.06.2025 р. № </t>
  </si>
  <si>
    <t>Розподіл витрат міського бюджету на реалізацію міських/регіональних програм у 2025 році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</si>
  <si>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</si>
  <si>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</si>
  <si>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</si>
  <si>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 xml:space="preserve"> "Здоров'я населення Верхньодніпровщини на період 2021-2025 рр."</t>
  </si>
  <si>
    <t>Рішення Верхньодніпровської міської ради №61-3/ІХ від 24.12.2020 р.( зі змінами)</t>
  </si>
  <si>
    <t>"Програма місцевих стимулів для медичних працівників Верхньодніпровської міської територіальної громади на період 2025-2029 роки"</t>
  </si>
  <si>
    <t>Рішення Верхньодніпровської міської ради №1820-36/ІХ від 24.12.2024 р.</t>
  </si>
  <si>
    <t>Програма розвитку відновальної енергетики та розподіленої генерації Верхньодніпроввської міської територіальної громади на 2024-2025 роки</t>
  </si>
  <si>
    <t>Рішення Верхньодніпровської міської ради №220- від 15.07.2024 р. (зі змінами)</t>
  </si>
  <si>
    <t>Програма розвитку земельних відносин і охорони земель на територіі Верхньодніпровської міської територіальної громади на 2021-2025р</t>
  </si>
  <si>
    <t>Рішення Верхньодніпровської міської ради від 24.12.2020 року №55-3/ІХ (зі змінами)</t>
  </si>
  <si>
    <t>Програма захисту населення і територій від надзвичайних ситуацій техногенного та природного характеру, створення та використання матеріальних резервів для запобігання, ліквідацій надзвичайних ситуацій, іх наслідків, оперативного реагування на них та забезпечення пожежної безпеки  у Верхньодніпровській міській територіальній громаді на 2023-2027 роки"</t>
  </si>
  <si>
    <t>Рішення Верхньодніпровськоїх міської  ради №948-21/ІХ від 24.11.2022 (зі змінами)</t>
  </si>
  <si>
    <t xml:space="preserve"> Заходи Аварійної рятувально-водолазної служби на воді в м.Верхньодніпровську Дніпропетровської області на 2021 – 2025 рр.”</t>
  </si>
  <si>
    <t>Рішення  Верхньодніпровської міської ради від 24.12.2020 р. №52-3/IX</t>
  </si>
  <si>
    <t>"Прозора Верхньодніпровщина" Муніципальна система відеоспостереження "  на 2021-2025 рік</t>
  </si>
  <si>
    <t xml:space="preserve">'Рішення  Верхньодніпровської міської ради від 27.05.2021 р. №281-7/IX </t>
  </si>
  <si>
    <t>Рішення Верхньодніпровської міської ради від 24.12.2020 року №55-3/ІХ зі змінами</t>
  </si>
  <si>
    <t xml:space="preserve">Цільова соціальна програма "Освіта Верхньодніпровщини до 2027 р". </t>
  </si>
  <si>
    <t>Рішення Верхньодніпровської міської ради від 07.11.2024 року № 1964-39/ІХ (зі змінами)</t>
  </si>
  <si>
    <t>Цільова соціальна програма "Освіта Верхньодніпровщини до 2027 р".</t>
  </si>
  <si>
    <t>Рішення Верхньодніпровської міської ради від 07.11.2024 року № 1964 -39/ІХ (зі змінами)</t>
  </si>
  <si>
    <t>Довгострокова цільова комплексна програма розвитку культури, фізичної культури і спорту реаліязація молодіжної політики у Верхньодніпровській міській територіальної громади на 2023-2025</t>
  </si>
  <si>
    <t>Рішення Верхньодніпровської міської ради від 24.11.2022 року №946-21/IХ (зі змінами)</t>
  </si>
  <si>
    <t xml:space="preserve">Рішення Верхньодніпровської міської ради від 07.11.2024 року № 1964 -39/ІХ </t>
  </si>
  <si>
    <t>Програма розвмтку та діяльності комунальної установи "Молодіжний центр відкритих можливостей"верхньодніпровської міської ради на 2025 рік</t>
  </si>
  <si>
    <t xml:space="preserve">Рішення Верхньодніпровської міської ради від 18.04.2024 року № 1705-33/ІХ </t>
  </si>
  <si>
    <t>Програма оздоровлення та відпочииноку дітей Верхньодніпровської міської територіальної громади на 2025-2026 роки</t>
  </si>
  <si>
    <t xml:space="preserve">Рішення Верхньодніпровської міської ради від 27.02.2025 року №2056 -42/ІХ </t>
  </si>
  <si>
    <t>Утримання та навчально-тренувальна робота комунальних дитячо-юнацьких спортивних шкіл</t>
  </si>
  <si>
    <t>Утримання та фінансова підтримка спортивних споруд</t>
  </si>
  <si>
    <t>"Програма розвитку відновлювальної енергетики та розподіленої генерації Верхньодніпровської міської територіальної громади на 2024-2030 роки"</t>
  </si>
  <si>
    <t>Рішення Верхньодніпровської міської ради №1809-36/ІХ- від 22.08.2024 р. (зі змінами)</t>
  </si>
  <si>
    <t>Довгострокова програма фінансового забезпечення компесаційних виплат за перевезення пільгових категорій населення Верхньодніпровської міської територіальної громади приміським автомобільним та залізничним транспортом на 2021-2025 роки</t>
  </si>
  <si>
    <t>Рішення Верхньодніпровської міської ради №525-11/ІХ від 12.10.2021 р.( зі змінами)</t>
  </si>
  <si>
    <t>Довгострокова програма фінансування надання соціальних послуг у Верхньодніпровській міській територіальній громаді на 2022-2026 роки</t>
  </si>
  <si>
    <t>'Рішення Верхньодніпровської міської ради №707-15/ІХ від 17.02.2022 (зі змінами)</t>
  </si>
  <si>
    <t>Комплексна програма соціального захисту та підтримки ветеранів війни, членів їх сімей та членів сімей сімей загиблих (померлих)  Захисників і Захисниць України у Верхньодніпровській міській територіальній громаді на 2024-2026 р.р."</t>
  </si>
  <si>
    <t>Рішення Верхньодніпровської міської ради №1627-33/ІХ від 18.04.2024 ( зі змінами)</t>
  </si>
  <si>
    <t>Довгострокова програма фінансової підтримки громадських обє'днань Верхньодніпровської міської територіальної громади на 2022-2026 роки</t>
  </si>
  <si>
    <t>рішення Верхньодніпровської міської ради №625-13/ІХ від 09.12.2021( зі змінами)</t>
  </si>
  <si>
    <t>Програма проведення заходів по наданню допомого населенню Верхньодніпровської міськоїтериторіальної громади на 2023-2025 р.</t>
  </si>
  <si>
    <t>Рішення Верхньодніпровської міської ради №944-21/ІХ від 24.11.2022( зі змінами)</t>
  </si>
  <si>
    <t>Програма надання поворотної фінансової допомоги (резервних коштів), що виплачуються патронатним вихователям до моменту отримання державної соціальної допомоги на 2023-2025 роки</t>
  </si>
  <si>
    <t>'Рішення Верхньодніпровської міської ради від 27.07.2023 року №1246-27/IХ.</t>
  </si>
  <si>
    <t>Програма розвитку житлово комунального господарства, благоустрою та інфраструктури населених пунктів Верхньодніпровської міської територіальної громади на 2021-2025 роки</t>
  </si>
  <si>
    <t>Рішення Верхньодніпровської міської ради № 450-10/ІХ від 09.09.2021(зі змінами)</t>
  </si>
  <si>
    <t>Програма поховання громадян на кладовихщах Верхньодніпровської міської територіальної громади на 2023-2027  роки</t>
  </si>
  <si>
    <t>Рішення Верхньодніпровської міської ради №947-21/ІХ від 24.11.2022</t>
  </si>
  <si>
    <t>Програма розвитку житлово- комунального господарства, благоустрою та інфраструктури населених пунктів Верхньодніпровської міської територіальної громади на 2021-2025 роки</t>
  </si>
  <si>
    <t>Рішення Верхньодніпровської міської ради № 450-10/ІХ від 09.09.2021 (зі змінами)</t>
  </si>
  <si>
    <t>Програма фінансування утримання та забезпечення діяльності КОМУНАЛЬНІ УСТАНОВИ "КОНТАКТ ЦЕНТР" Верхньодніпровської міської ради на 2024-2025 роки</t>
  </si>
  <si>
    <t>Рішення Верхньодніпровської міської ради №1936 -39/ІХ від 07.11.2024 (зі змінами)</t>
  </si>
  <si>
    <t>Утилізація відходів</t>
  </si>
  <si>
    <t>Комплексна довгострокова природоохоронна програма
Верхньодніпровської міської територіальної громади на 2018-2025р</t>
  </si>
  <si>
    <t>Рішення Верхньодніпровської міської ради № 31-3/VIII  від 15.12.2017 (зі змінами)</t>
  </si>
  <si>
    <t>Програма забезпечення публічного порядку та безпеки громадян у Верхньодніпровській міській територіальній громаді на 2021-2025 роки"</t>
  </si>
  <si>
    <t>Рішення Верхньодніпровськоїх міської  ради №396-10/ІХ від 09.09.2021 (зі змінами)</t>
  </si>
  <si>
    <t>Програма підтримки підрозділів територіальної оборони Верхньодніпровської міської територіальної громади та Збройних Сил України на 2022-2025 роки"</t>
  </si>
  <si>
    <t>Рішення Верхньодніпровської міської ради №819-16/ІХ від 25.02.2022 (зі змінами)</t>
  </si>
  <si>
    <t>Програма сприяння реалізації та розвитку у сферах казначейського обслуговування на території Верхньодніпровської міської територіальної громади на 2025 рік</t>
  </si>
  <si>
    <t>Рішення Верхньодніпровської міської ради №2158-44/ІХ від 24.04.2025</t>
  </si>
  <si>
    <t>Програма підтримки діяльності Управління Служби безпеки України у Дніпропетровській області на 2025 рік</t>
  </si>
  <si>
    <t>Рішення Верхньодніпровської міської ради № 2159-44/ІХ від 24.04.2025</t>
  </si>
  <si>
    <t xml:space="preserve"> Верхньодніпровський міський голова                                                                                            Геннадій ЛЕБІДЬ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</si>
</sst>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#,&quot;-&quot;"/>
    <numFmt numFmtId="165" formatCode="#,##0.00_ ;\-#,##0.00\ "/>
  </numFmts>
  <fonts count="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84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164" fontId="1" fillId="2" borderId="2" xfId="0" applyNumberFormat="1" applyFont="1" applyFill="1" applyBorder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/>
    </xf>
    <xf numFmtId="165" fontId="0" fillId="0" borderId="0" xfId="0" applyNumberFormat="1"/>
    <xf numFmtId="0" fontId="0" fillId="0" borderId="2" xfId="0" applyBorder="1" applyAlignment="1">
      <alignment horizontal="left" vertical="center"/>
    </xf>
    <xf numFmtId="164" fontId="0" fillId="2" borderId="2" xfId="0" applyNumberFormat="1" applyFill="1" applyBorder="1" applyAlignment="1">
      <alignment horizontal="right" vertical="center"/>
    </xf>
    <xf numFmtId="4" fontId="5" fillId="0" borderId="2" xfId="1" applyNumberFormat="1" applyBorder="1" applyAlignment="1">
      <alignment vertical="center"/>
    </xf>
    <xf numFmtId="164" fontId="0" fillId="0" borderId="2" xfId="0" applyNumberFormat="1" applyBorder="1" applyAlignment="1">
      <alignment horizontal="right" vertical="center"/>
    </xf>
    <xf numFmtId="164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164" fontId="1" fillId="2" borderId="2" xfId="0" applyNumberFormat="1" applyFont="1" applyFill="1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/>
    <xf numFmtId="0" fontId="4" fillId="0" borderId="0" xfId="0" quotePrefix="1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3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quotePrefix="1" applyFont="1" applyBorder="1" applyAlignment="1">
      <alignment horizontal="centerContinuous" vertical="center" wrapText="1"/>
    </xf>
    <xf numFmtId="0" fontId="1" fillId="0" borderId="5" xfId="0" applyFont="1" applyBorder="1" applyAlignment="1">
      <alignment horizontal="centerContinuous" vertical="center"/>
    </xf>
    <xf numFmtId="164" fontId="1" fillId="4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Continuous" vertical="center" wrapText="1"/>
    </xf>
    <xf numFmtId="0" fontId="0" fillId="0" borderId="7" xfId="0" applyBorder="1" applyAlignment="1">
      <alignment horizontal="centerContinuous" vertical="center"/>
    </xf>
    <xf numFmtId="164" fontId="0" fillId="0" borderId="7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4" borderId="7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64" fontId="0" fillId="4" borderId="7" xfId="0" applyNumberFormat="1" applyFill="1" applyBorder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 vertical="center"/>
    </xf>
    <xf numFmtId="0" fontId="1" fillId="5" borderId="5" xfId="0" applyFont="1" applyFill="1" applyBorder="1" applyAlignment="1">
      <alignment horizontal="centerContinuous" vertical="center"/>
    </xf>
    <xf numFmtId="164" fontId="1" fillId="5" borderId="5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Continuous" vertical="center" wrapText="1"/>
    </xf>
    <xf numFmtId="164" fontId="1" fillId="4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Continuous" vertical="center" wrapText="1"/>
    </xf>
    <xf numFmtId="164" fontId="0" fillId="0" borderId="2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0" fillId="6" borderId="8" xfId="0" applyNumberFormat="1" applyFill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8" xfId="0" quotePrefix="1" applyFon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/>
    </xf>
    <xf numFmtId="0" fontId="0" fillId="0" borderId="8" xfId="0" applyBorder="1" applyAlignment="1">
      <alignment horizontal="centerContinuous" vertical="center" wrapText="1"/>
    </xf>
    <xf numFmtId="0" fontId="6" fillId="0" borderId="2" xfId="0" applyFon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" fontId="0" fillId="6" borderId="8" xfId="0" applyNumberFormat="1" applyFill="1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4" fontId="0" fillId="0" borderId="8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4" fontId="0" fillId="0" borderId="9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4" fontId="0" fillId="0" borderId="10" xfId="0" applyNumberForma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wrapText="1"/>
    </xf>
    <xf numFmtId="4" fontId="0" fillId="0" borderId="8" xfId="0" applyNumberForma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164" fontId="1" fillId="5" borderId="2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0" fontId="1" fillId="7" borderId="2" xfId="0" quotePrefix="1" applyFont="1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vertical="center" wrapText="1"/>
    </xf>
    <xf numFmtId="2" fontId="0" fillId="0" borderId="2" xfId="0" applyNumberFormat="1" applyFont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4" fontId="0" fillId="0" borderId="8" xfId="0" quotePrefix="1" applyNumberForma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9" xfId="0" quotePrefix="1" applyBorder="1" applyAlignment="1">
      <alignment horizontal="center" vertical="center" wrapText="1"/>
    </xf>
    <xf numFmtId="4" fontId="0" fillId="0" borderId="9" xfId="0" quotePrefix="1" applyNumberFormat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4" fontId="0" fillId="0" borderId="10" xfId="0" quotePrefix="1" applyNumberFormat="1" applyBorder="1" applyAlignment="1">
      <alignment horizontal="center" vertical="center" wrapText="1"/>
    </xf>
    <xf numFmtId="0" fontId="0" fillId="0" borderId="2" xfId="0" quotePrefix="1" applyFont="1" applyBorder="1" applyAlignment="1">
      <alignment horizontal="center" vertical="center" wrapText="1"/>
    </xf>
    <xf numFmtId="4" fontId="0" fillId="0" borderId="2" xfId="0" quotePrefix="1" applyNumberFormat="1" applyFont="1" applyBorder="1" applyAlignment="1">
      <alignment horizontal="center" vertical="center" wrapText="1"/>
    </xf>
    <xf numFmtId="4" fontId="0" fillId="0" borderId="2" xfId="0" quotePrefix="1" applyNumberFormat="1" applyFont="1" applyBorder="1" applyAlignment="1">
      <alignment vertical="center" wrapText="1"/>
    </xf>
    <xf numFmtId="2" fontId="0" fillId="0" borderId="0" xfId="0" applyNumberFormat="1"/>
    <xf numFmtId="49" fontId="0" fillId="7" borderId="2" xfId="0" quotePrefix="1" applyNumberForma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0" borderId="2" xfId="0" quotePrefix="1" applyBorder="1" applyAlignment="1">
      <alignment vertical="center" wrapText="1"/>
    </xf>
    <xf numFmtId="4" fontId="7" fillId="0" borderId="2" xfId="0" quotePrefix="1" applyNumberFormat="1" applyFont="1" applyBorder="1" applyAlignment="1">
      <alignment vertical="center" wrapText="1"/>
    </xf>
    <xf numFmtId="0" fontId="0" fillId="0" borderId="8" xfId="0" quotePrefix="1" applyBorder="1" applyAlignment="1">
      <alignment vertical="center" wrapText="1"/>
    </xf>
    <xf numFmtId="0" fontId="7" fillId="0" borderId="2" xfId="0" quotePrefix="1" applyFont="1" applyBorder="1" applyAlignment="1">
      <alignment vertical="center" wrapText="1"/>
    </xf>
    <xf numFmtId="49" fontId="0" fillId="0" borderId="2" xfId="0" applyNumberFormat="1" applyBorder="1" applyAlignment="1">
      <alignment horizontal="center" vertical="center" wrapText="1"/>
    </xf>
    <xf numFmtId="0" fontId="1" fillId="0" borderId="0" xfId="0" applyFont="1"/>
    <xf numFmtId="164" fontId="1" fillId="7" borderId="2" xfId="0" applyNumberFormat="1" applyFont="1" applyFill="1" applyBorder="1" applyAlignment="1">
      <alignment horizontal="right" vertical="center"/>
    </xf>
    <xf numFmtId="3" fontId="0" fillId="0" borderId="2" xfId="0" quotePrefix="1" applyNumberForma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2" xfId="0" quotePrefix="1" applyNumberFormat="1" applyFont="1" applyBorder="1" applyAlignment="1">
      <alignment vertical="center" wrapText="1"/>
    </xf>
    <xf numFmtId="0" fontId="0" fillId="7" borderId="2" xfId="0" quotePrefix="1" applyFill="1" applyBorder="1" applyAlignment="1">
      <alignment vertical="center" wrapText="1"/>
    </xf>
    <xf numFmtId="0" fontId="0" fillId="0" borderId="2" xfId="0" applyBorder="1" applyAlignment="1">
      <alignment wrapText="1"/>
    </xf>
    <xf numFmtId="0" fontId="7" fillId="7" borderId="2" xfId="0" quotePrefix="1" applyFont="1" applyFill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view="pageBreakPreview" zoomScaleNormal="100" zoomScaleSheetLayoutView="100" workbookViewId="0">
      <selection activeCell="B113" sqref="B113"/>
    </sheetView>
  </sheetViews>
  <sheetFormatPr defaultRowHeight="12.75" x14ac:dyDescent="0.2"/>
  <cols>
    <col min="1" max="1" width="11.28515625" style="1" customWidth="1"/>
    <col min="2" max="2" width="41" style="1" customWidth="1"/>
    <col min="3" max="3" width="14.140625" style="1" customWidth="1"/>
    <col min="4" max="4" width="14" style="1" customWidth="1"/>
    <col min="5" max="5" width="14.140625" style="1" customWidth="1"/>
    <col min="6" max="6" width="14.7109375" style="1" customWidth="1"/>
    <col min="7" max="16384" width="9.140625" style="1"/>
  </cols>
  <sheetData>
    <row r="1" spans="1:6" x14ac:dyDescent="0.2">
      <c r="D1" s="1" t="s">
        <v>0</v>
      </c>
    </row>
    <row r="2" spans="1:6" ht="94.5" customHeight="1" x14ac:dyDescent="0.2">
      <c r="D2" s="20" t="s">
        <v>100</v>
      </c>
      <c r="E2" s="20"/>
      <c r="F2" s="20"/>
    </row>
    <row r="5" spans="1:6" ht="25.5" customHeight="1" x14ac:dyDescent="0.2">
      <c r="A5" s="21" t="s">
        <v>79</v>
      </c>
      <c r="B5" s="22"/>
      <c r="C5" s="22"/>
      <c r="D5" s="22"/>
      <c r="E5" s="22"/>
      <c r="F5" s="22"/>
    </row>
    <row r="6" spans="1:6" ht="25.5" customHeight="1" x14ac:dyDescent="0.2">
      <c r="A6" s="6" t="s">
        <v>75</v>
      </c>
      <c r="B6" s="2"/>
      <c r="C6" s="2"/>
      <c r="D6" s="2"/>
      <c r="E6" s="2"/>
      <c r="F6" s="2"/>
    </row>
    <row r="7" spans="1:6" x14ac:dyDescent="0.2">
      <c r="A7" s="5" t="s">
        <v>76</v>
      </c>
      <c r="F7" s="3" t="s">
        <v>1</v>
      </c>
    </row>
    <row r="8" spans="1:6" ht="12.75" customHeight="1" x14ac:dyDescent="0.2">
      <c r="A8" s="23" t="s">
        <v>2</v>
      </c>
      <c r="B8" s="23" t="s">
        <v>3</v>
      </c>
      <c r="C8" s="24" t="s">
        <v>4</v>
      </c>
      <c r="D8" s="23" t="s">
        <v>5</v>
      </c>
      <c r="E8" s="23" t="s">
        <v>6</v>
      </c>
      <c r="F8" s="23"/>
    </row>
    <row r="9" spans="1:6" ht="12.75" customHeight="1" x14ac:dyDescent="0.2">
      <c r="A9" s="23"/>
      <c r="B9" s="23"/>
      <c r="C9" s="23"/>
      <c r="D9" s="23"/>
      <c r="E9" s="23" t="s">
        <v>7</v>
      </c>
      <c r="F9" s="25" t="s">
        <v>8</v>
      </c>
    </row>
    <row r="10" spans="1:6" x14ac:dyDescent="0.2">
      <c r="A10" s="23"/>
      <c r="B10" s="23"/>
      <c r="C10" s="23"/>
      <c r="D10" s="23"/>
      <c r="E10" s="23"/>
      <c r="F10" s="23"/>
    </row>
    <row r="11" spans="1:6" x14ac:dyDescent="0.2">
      <c r="A11" s="7">
        <v>1</v>
      </c>
      <c r="B11" s="7">
        <v>2</v>
      </c>
      <c r="C11" s="8">
        <v>3</v>
      </c>
      <c r="D11" s="7">
        <v>4</v>
      </c>
      <c r="E11" s="7">
        <v>5</v>
      </c>
      <c r="F11" s="7">
        <v>6</v>
      </c>
    </row>
    <row r="12" spans="1:6" x14ac:dyDescent="0.2">
      <c r="A12" s="9">
        <v>10000000</v>
      </c>
      <c r="B12" s="10" t="s">
        <v>9</v>
      </c>
      <c r="C12" s="11">
        <v>257920894</v>
      </c>
      <c r="D12" s="12">
        <v>257715794</v>
      </c>
      <c r="E12" s="12">
        <v>205100</v>
      </c>
      <c r="F12" s="12">
        <v>0</v>
      </c>
    </row>
    <row r="13" spans="1:6" ht="25.5" x14ac:dyDescent="0.2">
      <c r="A13" s="9">
        <v>11000000</v>
      </c>
      <c r="B13" s="10" t="s">
        <v>10</v>
      </c>
      <c r="C13" s="11">
        <v>138669860</v>
      </c>
      <c r="D13" s="12">
        <v>138669860</v>
      </c>
      <c r="E13" s="12">
        <v>0</v>
      </c>
      <c r="F13" s="12">
        <v>0</v>
      </c>
    </row>
    <row r="14" spans="1:6" x14ac:dyDescent="0.2">
      <c r="A14" s="9">
        <v>11010000</v>
      </c>
      <c r="B14" s="10" t="s">
        <v>11</v>
      </c>
      <c r="C14" s="11">
        <v>138664860</v>
      </c>
      <c r="D14" s="12">
        <v>138664860</v>
      </c>
      <c r="E14" s="12">
        <v>0</v>
      </c>
      <c r="F14" s="12">
        <v>0</v>
      </c>
    </row>
    <row r="15" spans="1:6" ht="38.25" x14ac:dyDescent="0.2">
      <c r="A15" s="13">
        <v>11010100</v>
      </c>
      <c r="B15" s="14" t="s">
        <v>12</v>
      </c>
      <c r="C15" s="15">
        <v>114895400</v>
      </c>
      <c r="D15" s="16">
        <v>114895400</v>
      </c>
      <c r="E15" s="16">
        <v>0</v>
      </c>
      <c r="F15" s="16">
        <v>0</v>
      </c>
    </row>
    <row r="16" spans="1:6" ht="38.25" x14ac:dyDescent="0.2">
      <c r="A16" s="13">
        <v>11010400</v>
      </c>
      <c r="B16" s="14" t="s">
        <v>13</v>
      </c>
      <c r="C16" s="15">
        <v>19890800</v>
      </c>
      <c r="D16" s="16">
        <v>19890800</v>
      </c>
      <c r="E16" s="16">
        <v>0</v>
      </c>
      <c r="F16" s="16">
        <v>0</v>
      </c>
    </row>
    <row r="17" spans="1:6" ht="38.25" x14ac:dyDescent="0.2">
      <c r="A17" s="13">
        <v>11010500</v>
      </c>
      <c r="B17" s="14" t="s">
        <v>14</v>
      </c>
      <c r="C17" s="15">
        <v>1024200</v>
      </c>
      <c r="D17" s="16">
        <v>1024200</v>
      </c>
      <c r="E17" s="16">
        <v>0</v>
      </c>
      <c r="F17" s="16">
        <v>0</v>
      </c>
    </row>
    <row r="18" spans="1:6" ht="38.25" x14ac:dyDescent="0.2">
      <c r="A18" s="13">
        <v>11011300</v>
      </c>
      <c r="B18" s="14" t="s">
        <v>15</v>
      </c>
      <c r="C18" s="15">
        <v>2854460</v>
      </c>
      <c r="D18" s="16">
        <v>2854460</v>
      </c>
      <c r="E18" s="16">
        <v>0</v>
      </c>
      <c r="F18" s="16">
        <v>0</v>
      </c>
    </row>
    <row r="19" spans="1:6" x14ac:dyDescent="0.2">
      <c r="A19" s="9">
        <v>11020000</v>
      </c>
      <c r="B19" s="10" t="s">
        <v>16</v>
      </c>
      <c r="C19" s="11">
        <v>5000</v>
      </c>
      <c r="D19" s="12">
        <v>5000</v>
      </c>
      <c r="E19" s="12">
        <v>0</v>
      </c>
      <c r="F19" s="12">
        <v>0</v>
      </c>
    </row>
    <row r="20" spans="1:6" ht="25.5" x14ac:dyDescent="0.2">
      <c r="A20" s="13">
        <v>11020200</v>
      </c>
      <c r="B20" s="14" t="s">
        <v>17</v>
      </c>
      <c r="C20" s="15">
        <v>5000</v>
      </c>
      <c r="D20" s="16">
        <v>5000</v>
      </c>
      <c r="E20" s="16">
        <v>0</v>
      </c>
      <c r="F20" s="16">
        <v>0</v>
      </c>
    </row>
    <row r="21" spans="1:6" ht="25.5" x14ac:dyDescent="0.2">
      <c r="A21" s="9">
        <v>13000000</v>
      </c>
      <c r="B21" s="10" t="s">
        <v>18</v>
      </c>
      <c r="C21" s="11">
        <v>51100</v>
      </c>
      <c r="D21" s="12">
        <v>51100</v>
      </c>
      <c r="E21" s="12">
        <v>0</v>
      </c>
      <c r="F21" s="12">
        <v>0</v>
      </c>
    </row>
    <row r="22" spans="1:6" ht="25.5" x14ac:dyDescent="0.2">
      <c r="A22" s="9">
        <v>13010000</v>
      </c>
      <c r="B22" s="10" t="s">
        <v>19</v>
      </c>
      <c r="C22" s="11">
        <v>20000</v>
      </c>
      <c r="D22" s="12">
        <v>20000</v>
      </c>
      <c r="E22" s="12">
        <v>0</v>
      </c>
      <c r="F22" s="12">
        <v>0</v>
      </c>
    </row>
    <row r="23" spans="1:6" ht="63.75" x14ac:dyDescent="0.2">
      <c r="A23" s="13">
        <v>13010200</v>
      </c>
      <c r="B23" s="14" t="s">
        <v>20</v>
      </c>
      <c r="C23" s="15">
        <v>20000</v>
      </c>
      <c r="D23" s="16">
        <v>20000</v>
      </c>
      <c r="E23" s="16">
        <v>0</v>
      </c>
      <c r="F23" s="16">
        <v>0</v>
      </c>
    </row>
    <row r="24" spans="1:6" ht="25.5" x14ac:dyDescent="0.2">
      <c r="A24" s="9">
        <v>13030000</v>
      </c>
      <c r="B24" s="10" t="s">
        <v>21</v>
      </c>
      <c r="C24" s="11">
        <v>31100</v>
      </c>
      <c r="D24" s="12">
        <v>31100</v>
      </c>
      <c r="E24" s="12">
        <v>0</v>
      </c>
      <c r="F24" s="12">
        <v>0</v>
      </c>
    </row>
    <row r="25" spans="1:6" ht="38.25" x14ac:dyDescent="0.2">
      <c r="A25" s="13">
        <v>13030100</v>
      </c>
      <c r="B25" s="14" t="s">
        <v>22</v>
      </c>
      <c r="C25" s="15">
        <v>31100</v>
      </c>
      <c r="D25" s="16">
        <v>31100</v>
      </c>
      <c r="E25" s="16">
        <v>0</v>
      </c>
      <c r="F25" s="16">
        <v>0</v>
      </c>
    </row>
    <row r="26" spans="1:6" x14ac:dyDescent="0.2">
      <c r="A26" s="9">
        <v>14000000</v>
      </c>
      <c r="B26" s="10" t="s">
        <v>23</v>
      </c>
      <c r="C26" s="11">
        <v>13475180</v>
      </c>
      <c r="D26" s="12">
        <v>13475180</v>
      </c>
      <c r="E26" s="12">
        <v>0</v>
      </c>
      <c r="F26" s="12">
        <v>0</v>
      </c>
    </row>
    <row r="27" spans="1:6" ht="25.5" x14ac:dyDescent="0.2">
      <c r="A27" s="9">
        <v>14020000</v>
      </c>
      <c r="B27" s="10" t="s">
        <v>24</v>
      </c>
      <c r="C27" s="11">
        <v>865180</v>
      </c>
      <c r="D27" s="12">
        <v>865180</v>
      </c>
      <c r="E27" s="12">
        <v>0</v>
      </c>
      <c r="F27" s="12">
        <v>0</v>
      </c>
    </row>
    <row r="28" spans="1:6" x14ac:dyDescent="0.2">
      <c r="A28" s="13">
        <v>14021900</v>
      </c>
      <c r="B28" s="14" t="s">
        <v>25</v>
      </c>
      <c r="C28" s="15">
        <v>865180</v>
      </c>
      <c r="D28" s="16">
        <v>865180</v>
      </c>
      <c r="E28" s="16">
        <v>0</v>
      </c>
      <c r="F28" s="16">
        <v>0</v>
      </c>
    </row>
    <row r="29" spans="1:6" ht="38.25" x14ac:dyDescent="0.2">
      <c r="A29" s="9">
        <v>14030000</v>
      </c>
      <c r="B29" s="10" t="s">
        <v>26</v>
      </c>
      <c r="C29" s="11">
        <v>4721100</v>
      </c>
      <c r="D29" s="12">
        <v>4721100</v>
      </c>
      <c r="E29" s="12">
        <v>0</v>
      </c>
      <c r="F29" s="12">
        <v>0</v>
      </c>
    </row>
    <row r="30" spans="1:6" x14ac:dyDescent="0.2">
      <c r="A30" s="13">
        <v>14031900</v>
      </c>
      <c r="B30" s="14" t="s">
        <v>25</v>
      </c>
      <c r="C30" s="15">
        <v>4721100</v>
      </c>
      <c r="D30" s="16">
        <v>4721100</v>
      </c>
      <c r="E30" s="16">
        <v>0</v>
      </c>
      <c r="F30" s="16">
        <v>0</v>
      </c>
    </row>
    <row r="31" spans="1:6" ht="38.25" x14ac:dyDescent="0.2">
      <c r="A31" s="9">
        <v>14040000</v>
      </c>
      <c r="B31" s="10" t="s">
        <v>27</v>
      </c>
      <c r="C31" s="11">
        <v>7888900</v>
      </c>
      <c r="D31" s="12">
        <v>7888900</v>
      </c>
      <c r="E31" s="12">
        <v>0</v>
      </c>
      <c r="F31" s="12">
        <v>0</v>
      </c>
    </row>
    <row r="32" spans="1:6" ht="102" x14ac:dyDescent="0.2">
      <c r="A32" s="13">
        <v>14040100</v>
      </c>
      <c r="B32" s="14" t="s">
        <v>28</v>
      </c>
      <c r="C32" s="15">
        <v>4503700</v>
      </c>
      <c r="D32" s="16">
        <v>4503700</v>
      </c>
      <c r="E32" s="16">
        <v>0</v>
      </c>
      <c r="F32" s="16">
        <v>0</v>
      </c>
    </row>
    <row r="33" spans="1:6" ht="76.5" x14ac:dyDescent="0.2">
      <c r="A33" s="13">
        <v>14040200</v>
      </c>
      <c r="B33" s="14" t="s">
        <v>29</v>
      </c>
      <c r="C33" s="15">
        <v>3385200</v>
      </c>
      <c r="D33" s="16">
        <v>3385200</v>
      </c>
      <c r="E33" s="16">
        <v>0</v>
      </c>
      <c r="F33" s="16">
        <v>0</v>
      </c>
    </row>
    <row r="34" spans="1:6" ht="38.25" x14ac:dyDescent="0.2">
      <c r="A34" s="9">
        <v>18000000</v>
      </c>
      <c r="B34" s="10" t="s">
        <v>30</v>
      </c>
      <c r="C34" s="11">
        <v>105519654</v>
      </c>
      <c r="D34" s="12">
        <v>105519654</v>
      </c>
      <c r="E34" s="12">
        <v>0</v>
      </c>
      <c r="F34" s="12">
        <v>0</v>
      </c>
    </row>
    <row r="35" spans="1:6" x14ac:dyDescent="0.2">
      <c r="A35" s="9">
        <v>18010000</v>
      </c>
      <c r="B35" s="10" t="s">
        <v>31</v>
      </c>
      <c r="C35" s="11">
        <v>53347630</v>
      </c>
      <c r="D35" s="12">
        <v>53347630</v>
      </c>
      <c r="E35" s="12">
        <v>0</v>
      </c>
      <c r="F35" s="12">
        <v>0</v>
      </c>
    </row>
    <row r="36" spans="1:6" ht="51" x14ac:dyDescent="0.2">
      <c r="A36" s="13">
        <v>18010100</v>
      </c>
      <c r="B36" s="14" t="s">
        <v>32</v>
      </c>
      <c r="C36" s="15">
        <v>28050</v>
      </c>
      <c r="D36" s="16">
        <v>28050</v>
      </c>
      <c r="E36" s="16">
        <v>0</v>
      </c>
      <c r="F36" s="16">
        <v>0</v>
      </c>
    </row>
    <row r="37" spans="1:6" ht="51" x14ac:dyDescent="0.2">
      <c r="A37" s="13">
        <v>18010200</v>
      </c>
      <c r="B37" s="14" t="s">
        <v>33</v>
      </c>
      <c r="C37" s="15">
        <v>281900</v>
      </c>
      <c r="D37" s="16">
        <v>281900</v>
      </c>
      <c r="E37" s="16">
        <v>0</v>
      </c>
      <c r="F37" s="16">
        <v>0</v>
      </c>
    </row>
    <row r="38" spans="1:6" ht="51" x14ac:dyDescent="0.2">
      <c r="A38" s="13">
        <v>18010300</v>
      </c>
      <c r="B38" s="14" t="s">
        <v>34</v>
      </c>
      <c r="C38" s="15">
        <v>1004400</v>
      </c>
      <c r="D38" s="16">
        <v>1004400</v>
      </c>
      <c r="E38" s="16">
        <v>0</v>
      </c>
      <c r="F38" s="16">
        <v>0</v>
      </c>
    </row>
    <row r="39" spans="1:6" ht="51" x14ac:dyDescent="0.2">
      <c r="A39" s="13">
        <v>18010400</v>
      </c>
      <c r="B39" s="14" t="s">
        <v>35</v>
      </c>
      <c r="C39" s="15">
        <v>2600650</v>
      </c>
      <c r="D39" s="16">
        <v>2600650</v>
      </c>
      <c r="E39" s="16">
        <v>0</v>
      </c>
      <c r="F39" s="16">
        <v>0</v>
      </c>
    </row>
    <row r="40" spans="1:6" x14ac:dyDescent="0.2">
      <c r="A40" s="13">
        <v>18010500</v>
      </c>
      <c r="B40" s="14" t="s">
        <v>36</v>
      </c>
      <c r="C40" s="15">
        <v>27192770</v>
      </c>
      <c r="D40" s="16">
        <v>27192770</v>
      </c>
      <c r="E40" s="16">
        <v>0</v>
      </c>
      <c r="F40" s="16">
        <v>0</v>
      </c>
    </row>
    <row r="41" spans="1:6" x14ac:dyDescent="0.2">
      <c r="A41" s="13">
        <v>18010600</v>
      </c>
      <c r="B41" s="14" t="s">
        <v>37</v>
      </c>
      <c r="C41" s="15">
        <v>14826760</v>
      </c>
      <c r="D41" s="16">
        <v>14826760</v>
      </c>
      <c r="E41" s="16">
        <v>0</v>
      </c>
      <c r="F41" s="16">
        <v>0</v>
      </c>
    </row>
    <row r="42" spans="1:6" x14ac:dyDescent="0.2">
      <c r="A42" s="13">
        <v>18010700</v>
      </c>
      <c r="B42" s="14" t="s">
        <v>38</v>
      </c>
      <c r="C42" s="15">
        <v>2310000</v>
      </c>
      <c r="D42" s="16">
        <v>2310000</v>
      </c>
      <c r="E42" s="16">
        <v>0</v>
      </c>
      <c r="F42" s="16">
        <v>0</v>
      </c>
    </row>
    <row r="43" spans="1:6" x14ac:dyDescent="0.2">
      <c r="A43" s="13">
        <v>18010900</v>
      </c>
      <c r="B43" s="14" t="s">
        <v>39</v>
      </c>
      <c r="C43" s="15">
        <v>5003100</v>
      </c>
      <c r="D43" s="16">
        <v>5003100</v>
      </c>
      <c r="E43" s="16">
        <v>0</v>
      </c>
      <c r="F43" s="16">
        <v>0</v>
      </c>
    </row>
    <row r="44" spans="1:6" x14ac:dyDescent="0.2">
      <c r="A44" s="13">
        <v>18011000</v>
      </c>
      <c r="B44" s="14" t="s">
        <v>40</v>
      </c>
      <c r="C44" s="15">
        <v>75000</v>
      </c>
      <c r="D44" s="16">
        <v>75000</v>
      </c>
      <c r="E44" s="16">
        <v>0</v>
      </c>
      <c r="F44" s="16">
        <v>0</v>
      </c>
    </row>
    <row r="45" spans="1:6" x14ac:dyDescent="0.2">
      <c r="A45" s="13">
        <v>18011100</v>
      </c>
      <c r="B45" s="14" t="s">
        <v>41</v>
      </c>
      <c r="C45" s="15">
        <v>25000</v>
      </c>
      <c r="D45" s="16">
        <v>25000</v>
      </c>
      <c r="E45" s="16">
        <v>0</v>
      </c>
      <c r="F45" s="16">
        <v>0</v>
      </c>
    </row>
    <row r="46" spans="1:6" x14ac:dyDescent="0.2">
      <c r="A46" s="9">
        <v>18050000</v>
      </c>
      <c r="B46" s="10" t="s">
        <v>42</v>
      </c>
      <c r="C46" s="11">
        <v>52172024</v>
      </c>
      <c r="D46" s="12">
        <v>52172024</v>
      </c>
      <c r="E46" s="12">
        <v>0</v>
      </c>
      <c r="F46" s="12">
        <v>0</v>
      </c>
    </row>
    <row r="47" spans="1:6" x14ac:dyDescent="0.2">
      <c r="A47" s="13">
        <v>18050300</v>
      </c>
      <c r="B47" s="14" t="s">
        <v>43</v>
      </c>
      <c r="C47" s="15">
        <v>2290000</v>
      </c>
      <c r="D47" s="16">
        <v>2290000</v>
      </c>
      <c r="E47" s="16">
        <v>0</v>
      </c>
      <c r="F47" s="16">
        <v>0</v>
      </c>
    </row>
    <row r="48" spans="1:6" x14ac:dyDescent="0.2">
      <c r="A48" s="13">
        <v>18050400</v>
      </c>
      <c r="B48" s="14" t="s">
        <v>44</v>
      </c>
      <c r="C48" s="15">
        <v>40494024</v>
      </c>
      <c r="D48" s="16">
        <v>40494024</v>
      </c>
      <c r="E48" s="16">
        <v>0</v>
      </c>
      <c r="F48" s="16">
        <v>0</v>
      </c>
    </row>
    <row r="49" spans="1:6" ht="63.75" x14ac:dyDescent="0.2">
      <c r="A49" s="13">
        <v>18050500</v>
      </c>
      <c r="B49" s="14" t="s">
        <v>45</v>
      </c>
      <c r="C49" s="15">
        <v>9388000</v>
      </c>
      <c r="D49" s="16">
        <v>9388000</v>
      </c>
      <c r="E49" s="16">
        <v>0</v>
      </c>
      <c r="F49" s="16">
        <v>0</v>
      </c>
    </row>
    <row r="50" spans="1:6" x14ac:dyDescent="0.2">
      <c r="A50" s="9">
        <v>19000000</v>
      </c>
      <c r="B50" s="10" t="s">
        <v>46</v>
      </c>
      <c r="C50" s="11">
        <v>205100</v>
      </c>
      <c r="D50" s="12">
        <v>0</v>
      </c>
      <c r="E50" s="12">
        <v>205100</v>
      </c>
      <c r="F50" s="12">
        <v>0</v>
      </c>
    </row>
    <row r="51" spans="1:6" x14ac:dyDescent="0.2">
      <c r="A51" s="9">
        <v>19010000</v>
      </c>
      <c r="B51" s="10" t="s">
        <v>47</v>
      </c>
      <c r="C51" s="11">
        <v>205100</v>
      </c>
      <c r="D51" s="12">
        <v>0</v>
      </c>
      <c r="E51" s="12">
        <v>205100</v>
      </c>
      <c r="F51" s="12">
        <v>0</v>
      </c>
    </row>
    <row r="52" spans="1:6" ht="63.75" x14ac:dyDescent="0.2">
      <c r="A52" s="13">
        <v>19010100</v>
      </c>
      <c r="B52" s="14" t="s">
        <v>48</v>
      </c>
      <c r="C52" s="15">
        <v>72900</v>
      </c>
      <c r="D52" s="16">
        <v>0</v>
      </c>
      <c r="E52" s="16">
        <v>72900</v>
      </c>
      <c r="F52" s="16">
        <v>0</v>
      </c>
    </row>
    <row r="53" spans="1:6" ht="25.5" x14ac:dyDescent="0.2">
      <c r="A53" s="13">
        <v>19010200</v>
      </c>
      <c r="B53" s="14" t="s">
        <v>49</v>
      </c>
      <c r="C53" s="15">
        <v>57000</v>
      </c>
      <c r="D53" s="16">
        <v>0</v>
      </c>
      <c r="E53" s="16">
        <v>57000</v>
      </c>
      <c r="F53" s="16">
        <v>0</v>
      </c>
    </row>
    <row r="54" spans="1:6" ht="51" x14ac:dyDescent="0.2">
      <c r="A54" s="13">
        <v>19010300</v>
      </c>
      <c r="B54" s="14" t="s">
        <v>50</v>
      </c>
      <c r="C54" s="15">
        <v>75200</v>
      </c>
      <c r="D54" s="16">
        <v>0</v>
      </c>
      <c r="E54" s="16">
        <v>75200</v>
      </c>
      <c r="F54" s="16">
        <v>0</v>
      </c>
    </row>
    <row r="55" spans="1:6" x14ac:dyDescent="0.2">
      <c r="A55" s="9">
        <v>20000000</v>
      </c>
      <c r="B55" s="10" t="s">
        <v>51</v>
      </c>
      <c r="C55" s="11">
        <v>5153100</v>
      </c>
      <c r="D55" s="12">
        <v>4311700</v>
      </c>
      <c r="E55" s="12">
        <v>841400</v>
      </c>
      <c r="F55" s="12">
        <v>0</v>
      </c>
    </row>
    <row r="56" spans="1:6" ht="25.5" x14ac:dyDescent="0.2">
      <c r="A56" s="9">
        <v>21000000</v>
      </c>
      <c r="B56" s="10" t="s">
        <v>52</v>
      </c>
      <c r="C56" s="11">
        <v>1100180</v>
      </c>
      <c r="D56" s="12">
        <v>1100180</v>
      </c>
      <c r="E56" s="12">
        <v>0</v>
      </c>
      <c r="F56" s="12">
        <v>0</v>
      </c>
    </row>
    <row r="57" spans="1:6" x14ac:dyDescent="0.2">
      <c r="A57" s="9">
        <v>21080000</v>
      </c>
      <c r="B57" s="10" t="s">
        <v>53</v>
      </c>
      <c r="C57" s="11">
        <v>1100180</v>
      </c>
      <c r="D57" s="12">
        <v>1100180</v>
      </c>
      <c r="E57" s="12">
        <v>0</v>
      </c>
      <c r="F57" s="12">
        <v>0</v>
      </c>
    </row>
    <row r="58" spans="1:6" x14ac:dyDescent="0.2">
      <c r="A58" s="13">
        <v>21081100</v>
      </c>
      <c r="B58" s="14" t="s">
        <v>54</v>
      </c>
      <c r="C58" s="15">
        <v>97500</v>
      </c>
      <c r="D58" s="16">
        <v>97500</v>
      </c>
      <c r="E58" s="16">
        <v>0</v>
      </c>
      <c r="F58" s="16">
        <v>0</v>
      </c>
    </row>
    <row r="59" spans="1:6" ht="89.25" x14ac:dyDescent="0.2">
      <c r="A59" s="13">
        <v>21081500</v>
      </c>
      <c r="B59" s="14" t="s">
        <v>85</v>
      </c>
      <c r="C59" s="15">
        <v>64100</v>
      </c>
      <c r="D59" s="16">
        <v>64100</v>
      </c>
      <c r="E59" s="16">
        <v>0</v>
      </c>
      <c r="F59" s="16">
        <v>0</v>
      </c>
    </row>
    <row r="60" spans="1:6" ht="51" x14ac:dyDescent="0.2">
      <c r="A60" s="13">
        <v>21081700</v>
      </c>
      <c r="B60" s="14" t="s">
        <v>55</v>
      </c>
      <c r="C60" s="15">
        <v>937160</v>
      </c>
      <c r="D60" s="16">
        <v>937160</v>
      </c>
      <c r="E60" s="16">
        <v>0</v>
      </c>
      <c r="F60" s="16">
        <v>0</v>
      </c>
    </row>
    <row r="61" spans="1:6" ht="76.5" x14ac:dyDescent="0.2">
      <c r="A61" s="13">
        <v>21082400</v>
      </c>
      <c r="B61" s="14" t="s">
        <v>93</v>
      </c>
      <c r="C61" s="15">
        <v>1420</v>
      </c>
      <c r="D61" s="16">
        <v>1420</v>
      </c>
      <c r="E61" s="16">
        <v>0</v>
      </c>
      <c r="F61" s="16">
        <v>0</v>
      </c>
    </row>
    <row r="62" spans="1:6" ht="25.5" x14ac:dyDescent="0.2">
      <c r="A62" s="9">
        <v>22000000</v>
      </c>
      <c r="B62" s="10" t="s">
        <v>56</v>
      </c>
      <c r="C62" s="11">
        <v>2078080</v>
      </c>
      <c r="D62" s="12">
        <v>2078080</v>
      </c>
      <c r="E62" s="12">
        <v>0</v>
      </c>
      <c r="F62" s="12">
        <v>0</v>
      </c>
    </row>
    <row r="63" spans="1:6" x14ac:dyDescent="0.2">
      <c r="A63" s="9">
        <v>22010000</v>
      </c>
      <c r="B63" s="10" t="s">
        <v>57</v>
      </c>
      <c r="C63" s="11">
        <v>1660500</v>
      </c>
      <c r="D63" s="12">
        <v>1660500</v>
      </c>
      <c r="E63" s="12">
        <v>0</v>
      </c>
      <c r="F63" s="12">
        <v>0</v>
      </c>
    </row>
    <row r="64" spans="1:6" ht="51" x14ac:dyDescent="0.2">
      <c r="A64" s="13">
        <v>22010300</v>
      </c>
      <c r="B64" s="14" t="s">
        <v>86</v>
      </c>
      <c r="C64" s="15">
        <v>45000</v>
      </c>
      <c r="D64" s="16">
        <v>45000</v>
      </c>
      <c r="E64" s="16">
        <v>0</v>
      </c>
      <c r="F64" s="16">
        <v>0</v>
      </c>
    </row>
    <row r="65" spans="1:6" ht="25.5" x14ac:dyDescent="0.2">
      <c r="A65" s="13">
        <v>22012500</v>
      </c>
      <c r="B65" s="14" t="s">
        <v>58</v>
      </c>
      <c r="C65" s="15">
        <v>1200000</v>
      </c>
      <c r="D65" s="16">
        <v>1200000</v>
      </c>
      <c r="E65" s="16">
        <v>0</v>
      </c>
      <c r="F65" s="16">
        <v>0</v>
      </c>
    </row>
    <row r="66" spans="1:6" ht="25.5" x14ac:dyDescent="0.2">
      <c r="A66" s="13">
        <v>22012600</v>
      </c>
      <c r="B66" s="14" t="s">
        <v>59</v>
      </c>
      <c r="C66" s="15">
        <v>410000</v>
      </c>
      <c r="D66" s="16">
        <v>410000</v>
      </c>
      <c r="E66" s="16">
        <v>0</v>
      </c>
      <c r="F66" s="16">
        <v>0</v>
      </c>
    </row>
    <row r="67" spans="1:6" ht="114.75" x14ac:dyDescent="0.2">
      <c r="A67" s="13">
        <v>22012900</v>
      </c>
      <c r="B67" s="14" t="s">
        <v>87</v>
      </c>
      <c r="C67" s="15">
        <v>5500</v>
      </c>
      <c r="D67" s="16">
        <v>5500</v>
      </c>
      <c r="E67" s="16">
        <v>0</v>
      </c>
      <c r="F67" s="16">
        <v>0</v>
      </c>
    </row>
    <row r="68" spans="1:6" ht="38.25" x14ac:dyDescent="0.2">
      <c r="A68" s="9">
        <v>22080000</v>
      </c>
      <c r="B68" s="10" t="s">
        <v>88</v>
      </c>
      <c r="C68" s="11">
        <v>360830</v>
      </c>
      <c r="D68" s="12">
        <v>360830</v>
      </c>
      <c r="E68" s="12">
        <v>0</v>
      </c>
      <c r="F68" s="12">
        <v>0</v>
      </c>
    </row>
    <row r="69" spans="1:6" ht="38.25" x14ac:dyDescent="0.2">
      <c r="A69" s="13">
        <v>22080400</v>
      </c>
      <c r="B69" s="14" t="s">
        <v>60</v>
      </c>
      <c r="C69" s="15">
        <v>360830</v>
      </c>
      <c r="D69" s="16">
        <v>360830</v>
      </c>
      <c r="E69" s="16">
        <v>0</v>
      </c>
      <c r="F69" s="16">
        <v>0</v>
      </c>
    </row>
    <row r="70" spans="1:6" x14ac:dyDescent="0.2">
      <c r="A70" s="9">
        <v>22090000</v>
      </c>
      <c r="B70" s="10" t="s">
        <v>61</v>
      </c>
      <c r="C70" s="11">
        <v>56750</v>
      </c>
      <c r="D70" s="12">
        <v>56750</v>
      </c>
      <c r="E70" s="12">
        <v>0</v>
      </c>
      <c r="F70" s="12">
        <v>0</v>
      </c>
    </row>
    <row r="71" spans="1:6" ht="51" x14ac:dyDescent="0.2">
      <c r="A71" s="13">
        <v>22090100</v>
      </c>
      <c r="B71" s="14" t="s">
        <v>62</v>
      </c>
      <c r="C71" s="15">
        <v>51750</v>
      </c>
      <c r="D71" s="16">
        <v>51750</v>
      </c>
      <c r="E71" s="16">
        <v>0</v>
      </c>
      <c r="F71" s="16">
        <v>0</v>
      </c>
    </row>
    <row r="72" spans="1:6" ht="38.25" x14ac:dyDescent="0.2">
      <c r="A72" s="13">
        <v>22090400</v>
      </c>
      <c r="B72" s="14" t="s">
        <v>63</v>
      </c>
      <c r="C72" s="15">
        <v>5000</v>
      </c>
      <c r="D72" s="16">
        <v>5000</v>
      </c>
      <c r="E72" s="16">
        <v>0</v>
      </c>
      <c r="F72" s="16">
        <v>0</v>
      </c>
    </row>
    <row r="73" spans="1:6" x14ac:dyDescent="0.2">
      <c r="A73" s="9">
        <v>24000000</v>
      </c>
      <c r="B73" s="10" t="s">
        <v>64</v>
      </c>
      <c r="C73" s="11">
        <v>1253940</v>
      </c>
      <c r="D73" s="12">
        <v>1133440</v>
      </c>
      <c r="E73" s="12">
        <v>120500</v>
      </c>
      <c r="F73" s="12">
        <v>0</v>
      </c>
    </row>
    <row r="74" spans="1:6" x14ac:dyDescent="0.2">
      <c r="A74" s="9">
        <v>24060000</v>
      </c>
      <c r="B74" s="10" t="s">
        <v>53</v>
      </c>
      <c r="C74" s="11">
        <v>1253940</v>
      </c>
      <c r="D74" s="12">
        <v>1133440</v>
      </c>
      <c r="E74" s="12">
        <v>120500</v>
      </c>
      <c r="F74" s="12">
        <v>0</v>
      </c>
    </row>
    <row r="75" spans="1:6" x14ac:dyDescent="0.2">
      <c r="A75" s="13">
        <v>24060300</v>
      </c>
      <c r="B75" s="14" t="s">
        <v>53</v>
      </c>
      <c r="C75" s="15">
        <v>1133440</v>
      </c>
      <c r="D75" s="16">
        <v>1133440</v>
      </c>
      <c r="E75" s="16">
        <v>0</v>
      </c>
      <c r="F75" s="16">
        <v>0</v>
      </c>
    </row>
    <row r="76" spans="1:6" ht="51" x14ac:dyDescent="0.2">
      <c r="A76" s="13">
        <v>24062100</v>
      </c>
      <c r="B76" s="14" t="s">
        <v>94</v>
      </c>
      <c r="C76" s="15">
        <v>120500</v>
      </c>
      <c r="D76" s="16">
        <v>0</v>
      </c>
      <c r="E76" s="16">
        <v>120500</v>
      </c>
      <c r="F76" s="16">
        <v>0</v>
      </c>
    </row>
    <row r="77" spans="1:6" x14ac:dyDescent="0.2">
      <c r="A77" s="9">
        <v>25000000</v>
      </c>
      <c r="B77" s="10" t="s">
        <v>65</v>
      </c>
      <c r="C77" s="11">
        <v>720900</v>
      </c>
      <c r="D77" s="12">
        <v>0</v>
      </c>
      <c r="E77" s="12">
        <v>720900</v>
      </c>
      <c r="F77" s="12">
        <v>0</v>
      </c>
    </row>
    <row r="78" spans="1:6" ht="38.25" x14ac:dyDescent="0.2">
      <c r="A78" s="9">
        <v>25010000</v>
      </c>
      <c r="B78" s="10" t="s">
        <v>66</v>
      </c>
      <c r="C78" s="11">
        <v>720900</v>
      </c>
      <c r="D78" s="12">
        <v>0</v>
      </c>
      <c r="E78" s="12">
        <v>720900</v>
      </c>
      <c r="F78" s="12">
        <v>0</v>
      </c>
    </row>
    <row r="79" spans="1:6" ht="25.5" x14ac:dyDescent="0.2">
      <c r="A79" s="13">
        <v>25010100</v>
      </c>
      <c r="B79" s="14" t="s">
        <v>67</v>
      </c>
      <c r="C79" s="15">
        <v>720900</v>
      </c>
      <c r="D79" s="16">
        <v>0</v>
      </c>
      <c r="E79" s="16">
        <v>720900</v>
      </c>
      <c r="F79" s="16">
        <v>0</v>
      </c>
    </row>
    <row r="80" spans="1:6" x14ac:dyDescent="0.2">
      <c r="A80" s="9">
        <v>30000000</v>
      </c>
      <c r="B80" s="10" t="s">
        <v>95</v>
      </c>
      <c r="C80" s="11">
        <v>271830</v>
      </c>
      <c r="D80" s="12">
        <v>271830</v>
      </c>
      <c r="E80" s="12">
        <v>0</v>
      </c>
      <c r="F80" s="12">
        <v>0</v>
      </c>
    </row>
    <row r="81" spans="1:6" x14ac:dyDescent="0.2">
      <c r="A81" s="9">
        <v>31000000</v>
      </c>
      <c r="B81" s="10" t="s">
        <v>96</v>
      </c>
      <c r="C81" s="11">
        <v>271830</v>
      </c>
      <c r="D81" s="12">
        <v>271830</v>
      </c>
      <c r="E81" s="12">
        <v>0</v>
      </c>
      <c r="F81" s="12">
        <v>0</v>
      </c>
    </row>
    <row r="82" spans="1:6" ht="76.5" x14ac:dyDescent="0.2">
      <c r="A82" s="9">
        <v>31010000</v>
      </c>
      <c r="B82" s="10" t="s">
        <v>97</v>
      </c>
      <c r="C82" s="11">
        <v>271830</v>
      </c>
      <c r="D82" s="12">
        <v>271830</v>
      </c>
      <c r="E82" s="12">
        <v>0</v>
      </c>
      <c r="F82" s="12">
        <v>0</v>
      </c>
    </row>
    <row r="83" spans="1:6" ht="76.5" x14ac:dyDescent="0.2">
      <c r="A83" s="13">
        <v>31010200</v>
      </c>
      <c r="B83" s="14" t="s">
        <v>98</v>
      </c>
      <c r="C83" s="15">
        <v>271830</v>
      </c>
      <c r="D83" s="16">
        <v>271830</v>
      </c>
      <c r="E83" s="16">
        <v>0</v>
      </c>
      <c r="F83" s="16">
        <v>0</v>
      </c>
    </row>
    <row r="84" spans="1:6" ht="25.5" x14ac:dyDescent="0.2">
      <c r="A84" s="17"/>
      <c r="B84" s="18" t="s">
        <v>68</v>
      </c>
      <c r="C84" s="11">
        <v>263345824</v>
      </c>
      <c r="D84" s="11">
        <v>262299324</v>
      </c>
      <c r="E84" s="11">
        <v>1046500</v>
      </c>
      <c r="F84" s="11">
        <v>0</v>
      </c>
    </row>
    <row r="85" spans="1:6" x14ac:dyDescent="0.2">
      <c r="A85" s="9">
        <v>40000000</v>
      </c>
      <c r="B85" s="10" t="s">
        <v>69</v>
      </c>
      <c r="C85" s="11">
        <v>92952032</v>
      </c>
      <c r="D85" s="12">
        <v>92411032</v>
      </c>
      <c r="E85" s="12">
        <v>541000</v>
      </c>
      <c r="F85" s="12">
        <v>0</v>
      </c>
    </row>
    <row r="86" spans="1:6" x14ac:dyDescent="0.2">
      <c r="A86" s="9">
        <v>41000000</v>
      </c>
      <c r="B86" s="10" t="s">
        <v>70</v>
      </c>
      <c r="C86" s="11">
        <v>92952032</v>
      </c>
      <c r="D86" s="12">
        <v>92411032</v>
      </c>
      <c r="E86" s="12">
        <v>541000</v>
      </c>
      <c r="F86" s="12">
        <v>0</v>
      </c>
    </row>
    <row r="87" spans="1:6" ht="25.5" x14ac:dyDescent="0.2">
      <c r="A87" s="9">
        <v>41020000</v>
      </c>
      <c r="B87" s="10" t="s">
        <v>71</v>
      </c>
      <c r="C87" s="11">
        <v>18554500</v>
      </c>
      <c r="D87" s="12">
        <v>18554500</v>
      </c>
      <c r="E87" s="12">
        <v>0</v>
      </c>
      <c r="F87" s="12">
        <v>0</v>
      </c>
    </row>
    <row r="88" spans="1:6" x14ac:dyDescent="0.2">
      <c r="A88" s="13">
        <v>41020100</v>
      </c>
      <c r="B88" s="14" t="s">
        <v>72</v>
      </c>
      <c r="C88" s="15">
        <v>18554500</v>
      </c>
      <c r="D88" s="16">
        <v>18554500</v>
      </c>
      <c r="E88" s="16">
        <v>0</v>
      </c>
      <c r="F88" s="16">
        <v>0</v>
      </c>
    </row>
    <row r="89" spans="1:6" ht="25.5" x14ac:dyDescent="0.2">
      <c r="A89" s="9">
        <v>41030000</v>
      </c>
      <c r="B89" s="10" t="s">
        <v>80</v>
      </c>
      <c r="C89" s="11">
        <v>71262600</v>
      </c>
      <c r="D89" s="12">
        <v>70721600</v>
      </c>
      <c r="E89" s="12">
        <v>541000</v>
      </c>
      <c r="F89" s="12">
        <v>0</v>
      </c>
    </row>
    <row r="90" spans="1:6" ht="25.5" x14ac:dyDescent="0.2">
      <c r="A90" s="13">
        <v>41033900</v>
      </c>
      <c r="B90" s="14" t="s">
        <v>81</v>
      </c>
      <c r="C90" s="15">
        <v>64520900</v>
      </c>
      <c r="D90" s="16">
        <v>64520900</v>
      </c>
      <c r="E90" s="16">
        <v>0</v>
      </c>
      <c r="F90" s="16">
        <v>0</v>
      </c>
    </row>
    <row r="91" spans="1:6" ht="38.25" x14ac:dyDescent="0.2">
      <c r="A91" s="13">
        <v>41035400</v>
      </c>
      <c r="B91" s="14" t="s">
        <v>89</v>
      </c>
      <c r="C91" s="15">
        <v>218500</v>
      </c>
      <c r="D91" s="16">
        <v>218500</v>
      </c>
      <c r="E91" s="16">
        <v>0</v>
      </c>
      <c r="F91" s="16">
        <v>0</v>
      </c>
    </row>
    <row r="92" spans="1:6" ht="63.75" x14ac:dyDescent="0.2">
      <c r="A92" s="13">
        <v>41036000</v>
      </c>
      <c r="B92" s="14" t="s">
        <v>90</v>
      </c>
      <c r="C92" s="15">
        <v>1690600</v>
      </c>
      <c r="D92" s="16">
        <v>1690600</v>
      </c>
      <c r="E92" s="16">
        <v>0</v>
      </c>
      <c r="F92" s="16">
        <v>0</v>
      </c>
    </row>
    <row r="93" spans="1:6" ht="51" x14ac:dyDescent="0.2">
      <c r="A93" s="13">
        <v>41036300</v>
      </c>
      <c r="B93" s="14" t="s">
        <v>91</v>
      </c>
      <c r="C93" s="15">
        <v>4291600</v>
      </c>
      <c r="D93" s="16">
        <v>4291600</v>
      </c>
      <c r="E93" s="16">
        <v>0</v>
      </c>
      <c r="F93" s="16">
        <v>0</v>
      </c>
    </row>
    <row r="94" spans="1:6" ht="51" x14ac:dyDescent="0.2">
      <c r="A94" s="13">
        <v>41037400</v>
      </c>
      <c r="B94" s="14" t="s">
        <v>92</v>
      </c>
      <c r="C94" s="15">
        <v>541000</v>
      </c>
      <c r="D94" s="16">
        <v>0</v>
      </c>
      <c r="E94" s="16">
        <v>541000</v>
      </c>
      <c r="F94" s="16">
        <v>0</v>
      </c>
    </row>
    <row r="95" spans="1:6" ht="25.5" x14ac:dyDescent="0.2">
      <c r="A95" s="9">
        <v>41050000</v>
      </c>
      <c r="B95" s="10" t="s">
        <v>82</v>
      </c>
      <c r="C95" s="11">
        <v>3134932</v>
      </c>
      <c r="D95" s="12">
        <v>3134932</v>
      </c>
      <c r="E95" s="12">
        <v>0</v>
      </c>
      <c r="F95" s="12">
        <v>0</v>
      </c>
    </row>
    <row r="96" spans="1:6" ht="38.25" x14ac:dyDescent="0.2">
      <c r="A96" s="13">
        <v>41051000</v>
      </c>
      <c r="B96" s="14" t="s">
        <v>84</v>
      </c>
      <c r="C96" s="15">
        <v>706784</v>
      </c>
      <c r="D96" s="16">
        <v>706784</v>
      </c>
      <c r="E96" s="16">
        <v>0</v>
      </c>
      <c r="F96" s="16">
        <v>0</v>
      </c>
    </row>
    <row r="97" spans="1:6" x14ac:dyDescent="0.2">
      <c r="A97" s="13">
        <v>41053900</v>
      </c>
      <c r="B97" s="14" t="s">
        <v>83</v>
      </c>
      <c r="C97" s="15">
        <v>2357876</v>
      </c>
      <c r="D97" s="16">
        <v>2357876</v>
      </c>
      <c r="E97" s="16">
        <v>0</v>
      </c>
      <c r="F97" s="16">
        <v>0</v>
      </c>
    </row>
    <row r="98" spans="1:6" ht="63.75" x14ac:dyDescent="0.2">
      <c r="A98" s="13">
        <v>41057700</v>
      </c>
      <c r="B98" s="14" t="s">
        <v>99</v>
      </c>
      <c r="C98" s="15">
        <v>70272</v>
      </c>
      <c r="D98" s="16">
        <v>70272</v>
      </c>
      <c r="E98" s="16">
        <v>0</v>
      </c>
      <c r="F98" s="16">
        <v>0</v>
      </c>
    </row>
    <row r="99" spans="1:6" x14ac:dyDescent="0.2">
      <c r="A99" s="19" t="s">
        <v>74</v>
      </c>
      <c r="B99" s="18" t="s">
        <v>73</v>
      </c>
      <c r="C99" s="11">
        <v>356297856</v>
      </c>
      <c r="D99" s="11">
        <v>354710356</v>
      </c>
      <c r="E99" s="11">
        <v>1587500</v>
      </c>
      <c r="F99" s="11">
        <v>0</v>
      </c>
    </row>
    <row r="102" spans="1:6" x14ac:dyDescent="0.2">
      <c r="B102" s="4" t="s">
        <v>77</v>
      </c>
      <c r="E102" s="4" t="s">
        <v>78</v>
      </c>
    </row>
  </sheetData>
  <mergeCells count="9">
    <mergeCell ref="D2:F2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B38" sqref="B38"/>
    </sheetView>
  </sheetViews>
  <sheetFormatPr defaultRowHeight="12.75" x14ac:dyDescent="0.2"/>
  <cols>
    <col min="1" max="1" width="11.28515625" style="1" customWidth="1"/>
    <col min="2" max="2" width="41" style="1" customWidth="1"/>
    <col min="3" max="3" width="14.140625" style="1" customWidth="1"/>
    <col min="4" max="5" width="15.7109375" style="1" customWidth="1"/>
    <col min="6" max="6" width="17.5703125" style="1" customWidth="1"/>
    <col min="7" max="7" width="10.85546875" style="1" bestFit="1" customWidth="1"/>
    <col min="8" max="8" width="12.85546875" style="1" bestFit="1" customWidth="1"/>
    <col min="9" max="16384" width="9.140625" style="1"/>
  </cols>
  <sheetData>
    <row r="1" spans="1:8" x14ac:dyDescent="0.2">
      <c r="D1" s="1" t="s">
        <v>101</v>
      </c>
    </row>
    <row r="2" spans="1:8" ht="12.75" customHeight="1" x14ac:dyDescent="0.2">
      <c r="D2" s="20" t="s">
        <v>102</v>
      </c>
      <c r="E2" s="20"/>
      <c r="F2" s="20"/>
      <c r="G2" s="26"/>
    </row>
    <row r="3" spans="1:8" x14ac:dyDescent="0.2">
      <c r="D3" s="20"/>
      <c r="E3" s="20"/>
      <c r="F3" s="20"/>
      <c r="G3" s="26"/>
    </row>
    <row r="4" spans="1:8" ht="40.5" customHeight="1" x14ac:dyDescent="0.2">
      <c r="D4" s="20"/>
      <c r="E4" s="20"/>
      <c r="F4" s="20"/>
      <c r="G4" s="26"/>
    </row>
    <row r="5" spans="1:8" x14ac:dyDescent="0.2">
      <c r="A5" s="27" t="s">
        <v>103</v>
      </c>
      <c r="B5" s="22"/>
      <c r="C5" s="22"/>
      <c r="D5" s="22"/>
      <c r="E5" s="22"/>
      <c r="F5" s="22"/>
    </row>
    <row r="6" spans="1:8" x14ac:dyDescent="0.2">
      <c r="A6" s="28" t="s">
        <v>75</v>
      </c>
    </row>
    <row r="7" spans="1:8" x14ac:dyDescent="0.2">
      <c r="A7" s="1" t="s">
        <v>76</v>
      </c>
      <c r="F7" s="3" t="s">
        <v>1</v>
      </c>
    </row>
    <row r="8" spans="1:8" x14ac:dyDescent="0.2">
      <c r="A8" s="23" t="s">
        <v>2</v>
      </c>
      <c r="B8" s="23" t="s">
        <v>104</v>
      </c>
      <c r="C8" s="24" t="s">
        <v>4</v>
      </c>
      <c r="D8" s="23" t="s">
        <v>5</v>
      </c>
      <c r="E8" s="23" t="s">
        <v>6</v>
      </c>
      <c r="F8" s="23"/>
    </row>
    <row r="9" spans="1:8" x14ac:dyDescent="0.2">
      <c r="A9" s="23"/>
      <c r="B9" s="23"/>
      <c r="C9" s="23"/>
      <c r="D9" s="23"/>
      <c r="E9" s="23" t="s">
        <v>7</v>
      </c>
      <c r="F9" s="23" t="s">
        <v>8</v>
      </c>
    </row>
    <row r="10" spans="1:8" x14ac:dyDescent="0.2">
      <c r="A10" s="23"/>
      <c r="B10" s="23"/>
      <c r="C10" s="23"/>
      <c r="D10" s="23"/>
      <c r="E10" s="23"/>
      <c r="F10" s="23"/>
    </row>
    <row r="11" spans="1:8" x14ac:dyDescent="0.2">
      <c r="A11" s="7">
        <v>1</v>
      </c>
      <c r="B11" s="7">
        <v>2</v>
      </c>
      <c r="C11" s="8">
        <v>3</v>
      </c>
      <c r="D11" s="7">
        <v>4</v>
      </c>
      <c r="E11" s="7">
        <v>5</v>
      </c>
      <c r="F11" s="7">
        <v>6</v>
      </c>
    </row>
    <row r="12" spans="1:8" x14ac:dyDescent="0.2">
      <c r="A12" s="29" t="s">
        <v>105</v>
      </c>
      <c r="B12" s="30"/>
      <c r="C12" s="30"/>
      <c r="D12" s="30"/>
      <c r="E12" s="30"/>
      <c r="F12" s="31"/>
    </row>
    <row r="13" spans="1:8" x14ac:dyDescent="0.2">
      <c r="A13" s="9" t="s">
        <v>106</v>
      </c>
      <c r="B13" s="10" t="s">
        <v>107</v>
      </c>
      <c r="C13" s="32">
        <f>D13+E13</f>
        <v>70648334</v>
      </c>
      <c r="D13" s="33">
        <f>D14</f>
        <v>38540942</v>
      </c>
      <c r="E13" s="33">
        <f>E14</f>
        <v>32107392</v>
      </c>
      <c r="F13" s="33">
        <f t="shared" ref="F13" si="0">F14</f>
        <v>15155474</v>
      </c>
      <c r="G13" s="34"/>
      <c r="H13" s="34"/>
    </row>
    <row r="14" spans="1:8" ht="25.5" x14ac:dyDescent="0.2">
      <c r="A14" s="9" t="s">
        <v>108</v>
      </c>
      <c r="B14" s="10" t="s">
        <v>109</v>
      </c>
      <c r="C14" s="32">
        <f>D14+E14</f>
        <v>70648334</v>
      </c>
      <c r="D14" s="33">
        <f>D20+D15-D16+D19+D18</f>
        <v>38540942</v>
      </c>
      <c r="E14" s="33">
        <f>E20+E15-E16+E19+E18</f>
        <v>32107392</v>
      </c>
      <c r="F14" s="33">
        <f>F20+F15-F16+F19+F18</f>
        <v>15155474</v>
      </c>
    </row>
    <row r="15" spans="1:8" ht="15" x14ac:dyDescent="0.2">
      <c r="A15" s="35">
        <v>208100</v>
      </c>
      <c r="B15" s="14" t="s">
        <v>110</v>
      </c>
      <c r="C15" s="36">
        <f>D15+E15</f>
        <v>71414116.960000008</v>
      </c>
      <c r="D15" s="37">
        <v>53200592.32</v>
      </c>
      <c r="E15" s="37">
        <v>18213524.640000001</v>
      </c>
      <c r="F15" s="37">
        <v>1261598.51</v>
      </c>
      <c r="G15" s="34"/>
    </row>
    <row r="16" spans="1:8" ht="15" x14ac:dyDescent="0.2">
      <c r="A16" s="35">
        <v>208200</v>
      </c>
      <c r="B16" s="14" t="s">
        <v>111</v>
      </c>
      <c r="C16" s="36">
        <f>D16+E16</f>
        <v>250038.03000000061</v>
      </c>
      <c r="D16" s="37">
        <v>250029.3900000006</v>
      </c>
      <c r="E16" s="37">
        <v>8.64</v>
      </c>
      <c r="F16" s="37">
        <v>0.51000000000931323</v>
      </c>
      <c r="G16" s="34"/>
    </row>
    <row r="17" spans="1:8" x14ac:dyDescent="0.2">
      <c r="A17" s="35">
        <v>208300</v>
      </c>
      <c r="B17" s="14" t="s">
        <v>112</v>
      </c>
      <c r="C17" s="36">
        <v>0</v>
      </c>
      <c r="D17" s="38">
        <v>0</v>
      </c>
      <c r="E17" s="38">
        <v>0</v>
      </c>
      <c r="F17" s="38">
        <v>0</v>
      </c>
      <c r="G17" s="34"/>
    </row>
    <row r="18" spans="1:8" ht="25.5" x14ac:dyDescent="0.2">
      <c r="A18" s="35">
        <v>208320</v>
      </c>
      <c r="B18" s="14" t="s">
        <v>113</v>
      </c>
      <c r="C18" s="36">
        <v>0</v>
      </c>
      <c r="D18" s="38">
        <v>0</v>
      </c>
      <c r="E18" s="38">
        <v>0</v>
      </c>
      <c r="F18" s="38">
        <v>0</v>
      </c>
      <c r="G18" s="34"/>
    </row>
    <row r="19" spans="1:8" x14ac:dyDescent="0.2">
      <c r="A19" s="35">
        <v>208340</v>
      </c>
      <c r="B19" s="14" t="s">
        <v>112</v>
      </c>
      <c r="C19" s="36">
        <f>D19+E19</f>
        <v>-515744.93</v>
      </c>
      <c r="D19" s="38">
        <v>-515744.93</v>
      </c>
      <c r="E19" s="38">
        <v>0</v>
      </c>
      <c r="F19" s="38">
        <v>0</v>
      </c>
    </row>
    <row r="20" spans="1:8" ht="38.25" x14ac:dyDescent="0.2">
      <c r="A20" s="13" t="s">
        <v>114</v>
      </c>
      <c r="B20" s="14" t="s">
        <v>115</v>
      </c>
      <c r="C20" s="36">
        <v>0</v>
      </c>
      <c r="D20" s="37">
        <f>-13890714-3162</f>
        <v>-13893876</v>
      </c>
      <c r="E20" s="37">
        <f>13890714+3162</f>
        <v>13893876</v>
      </c>
      <c r="F20" s="37">
        <f>13890714+3162</f>
        <v>13893876</v>
      </c>
      <c r="G20" s="34"/>
      <c r="H20" s="39"/>
    </row>
    <row r="21" spans="1:8" x14ac:dyDescent="0.2">
      <c r="A21" s="40" t="s">
        <v>74</v>
      </c>
      <c r="B21" s="41" t="s">
        <v>116</v>
      </c>
      <c r="C21" s="42">
        <f>D21+E21</f>
        <v>70648334</v>
      </c>
      <c r="D21" s="42">
        <f>D13</f>
        <v>38540942</v>
      </c>
      <c r="E21" s="42">
        <f>E13</f>
        <v>32107392</v>
      </c>
      <c r="F21" s="42">
        <f>F13</f>
        <v>15155474</v>
      </c>
      <c r="H21" s="34"/>
    </row>
    <row r="22" spans="1:8" x14ac:dyDescent="0.2">
      <c r="A22" s="29" t="s">
        <v>117</v>
      </c>
      <c r="B22" s="43"/>
      <c r="C22" s="43"/>
      <c r="D22" s="43"/>
      <c r="E22" s="43"/>
      <c r="F22" s="44"/>
      <c r="H22" s="34"/>
    </row>
    <row r="23" spans="1:8" x14ac:dyDescent="0.2">
      <c r="A23" s="9" t="s">
        <v>118</v>
      </c>
      <c r="B23" s="10" t="s">
        <v>119</v>
      </c>
      <c r="C23" s="32">
        <f>D23+E23</f>
        <v>70648334</v>
      </c>
      <c r="D23" s="33">
        <f t="shared" ref="D23:F28" si="1">D13</f>
        <v>38540942</v>
      </c>
      <c r="E23" s="33">
        <f t="shared" si="1"/>
        <v>32107392</v>
      </c>
      <c r="F23" s="33">
        <f t="shared" si="1"/>
        <v>15155474</v>
      </c>
    </row>
    <row r="24" spans="1:8" x14ac:dyDescent="0.2">
      <c r="A24" s="9" t="s">
        <v>120</v>
      </c>
      <c r="B24" s="10" t="s">
        <v>121</v>
      </c>
      <c r="C24" s="32">
        <f>D24+E24</f>
        <v>70648334</v>
      </c>
      <c r="D24" s="33">
        <f t="shared" si="1"/>
        <v>38540942</v>
      </c>
      <c r="E24" s="33">
        <f t="shared" si="1"/>
        <v>32107392</v>
      </c>
      <c r="F24" s="33">
        <f t="shared" si="1"/>
        <v>15155474</v>
      </c>
    </row>
    <row r="25" spans="1:8" x14ac:dyDescent="0.2">
      <c r="A25" s="35">
        <v>602100</v>
      </c>
      <c r="B25" s="14" t="s">
        <v>110</v>
      </c>
      <c r="C25" s="32">
        <f>C15</f>
        <v>71414116.960000008</v>
      </c>
      <c r="D25" s="38">
        <f t="shared" si="1"/>
        <v>53200592.32</v>
      </c>
      <c r="E25" s="38">
        <f t="shared" si="1"/>
        <v>18213524.640000001</v>
      </c>
      <c r="F25" s="38">
        <f t="shared" si="1"/>
        <v>1261598.51</v>
      </c>
    </row>
    <row r="26" spans="1:8" x14ac:dyDescent="0.2">
      <c r="A26" s="35">
        <v>602200</v>
      </c>
      <c r="B26" s="14" t="s">
        <v>111</v>
      </c>
      <c r="C26" s="32">
        <f>C16</f>
        <v>250038.03000000061</v>
      </c>
      <c r="D26" s="38">
        <f t="shared" si="1"/>
        <v>250029.3900000006</v>
      </c>
      <c r="E26" s="38">
        <f t="shared" si="1"/>
        <v>8.64</v>
      </c>
      <c r="F26" s="38">
        <f t="shared" si="1"/>
        <v>0.51000000000931323</v>
      </c>
    </row>
    <row r="27" spans="1:8" x14ac:dyDescent="0.2">
      <c r="A27" s="35">
        <v>602300</v>
      </c>
      <c r="B27" s="14" t="s">
        <v>112</v>
      </c>
      <c r="C27" s="36">
        <v>0</v>
      </c>
      <c r="D27" s="38">
        <f t="shared" si="1"/>
        <v>0</v>
      </c>
      <c r="E27" s="38">
        <f t="shared" si="1"/>
        <v>0</v>
      </c>
      <c r="F27" s="38">
        <f t="shared" si="1"/>
        <v>0</v>
      </c>
    </row>
    <row r="28" spans="1:8" ht="25.5" x14ac:dyDescent="0.2">
      <c r="A28" s="35">
        <v>602302</v>
      </c>
      <c r="B28" s="14" t="s">
        <v>113</v>
      </c>
      <c r="C28" s="36">
        <v>0</v>
      </c>
      <c r="D28" s="38">
        <f t="shared" si="1"/>
        <v>0</v>
      </c>
      <c r="E28" s="38">
        <f t="shared" si="1"/>
        <v>0</v>
      </c>
      <c r="F28" s="38">
        <f t="shared" si="1"/>
        <v>0</v>
      </c>
    </row>
    <row r="29" spans="1:8" x14ac:dyDescent="0.2">
      <c r="A29" s="35">
        <v>602304</v>
      </c>
      <c r="B29" s="14" t="s">
        <v>112</v>
      </c>
      <c r="C29" s="32">
        <f>D29+E29</f>
        <v>-515744.93</v>
      </c>
      <c r="D29" s="38">
        <f>D19</f>
        <v>-515744.93</v>
      </c>
      <c r="E29" s="38">
        <v>0</v>
      </c>
      <c r="F29" s="38">
        <v>0</v>
      </c>
    </row>
    <row r="30" spans="1:8" ht="38.25" x14ac:dyDescent="0.2">
      <c r="A30" s="13" t="s">
        <v>122</v>
      </c>
      <c r="B30" s="14" t="s">
        <v>115</v>
      </c>
      <c r="C30" s="36">
        <v>0</v>
      </c>
      <c r="D30" s="38">
        <f t="shared" ref="D30" si="2">D20</f>
        <v>-13893876</v>
      </c>
      <c r="E30" s="38">
        <f>E20</f>
        <v>13893876</v>
      </c>
      <c r="F30" s="38">
        <f>F20</f>
        <v>13893876</v>
      </c>
    </row>
    <row r="31" spans="1:8" x14ac:dyDescent="0.2">
      <c r="A31" s="40" t="s">
        <v>74</v>
      </c>
      <c r="B31" s="41" t="s">
        <v>116</v>
      </c>
      <c r="C31" s="42">
        <f>D31+E31</f>
        <v>70648334</v>
      </c>
      <c r="D31" s="42">
        <f>D23</f>
        <v>38540942</v>
      </c>
      <c r="E31" s="42">
        <f t="shared" ref="E31" si="3">E23</f>
        <v>32107392</v>
      </c>
      <c r="F31" s="42">
        <f>F23</f>
        <v>15155474</v>
      </c>
    </row>
    <row r="33" spans="1:6" x14ac:dyDescent="0.2">
      <c r="A33" s="45" t="s">
        <v>123</v>
      </c>
      <c r="B33" s="45"/>
      <c r="C33" s="45"/>
      <c r="D33" s="45"/>
      <c r="E33" s="45"/>
      <c r="F33" s="45"/>
    </row>
  </sheetData>
  <mergeCells count="12">
    <mergeCell ref="A12:F12"/>
    <mergeCell ref="A22:F22"/>
    <mergeCell ref="A33:F33"/>
    <mergeCell ref="D2:F4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2"/>
  <sheetViews>
    <sheetView workbookViewId="0">
      <selection activeCell="D65" sqref="D65"/>
    </sheetView>
  </sheetViews>
  <sheetFormatPr defaultRowHeight="12.75" x14ac:dyDescent="0.2"/>
  <cols>
    <col min="1" max="3" width="12" style="1" customWidth="1"/>
    <col min="4" max="4" width="40.7109375" style="1" customWidth="1"/>
    <col min="5" max="14" width="13.7109375" style="1" customWidth="1"/>
    <col min="15" max="15" width="13.85546875" style="1" customWidth="1"/>
    <col min="16" max="16" width="13.7109375" style="1" customWidth="1"/>
    <col min="17" max="16384" width="9.140625" style="1"/>
  </cols>
  <sheetData>
    <row r="1" spans="1:16" x14ac:dyDescent="0.2">
      <c r="M1" s="1" t="s">
        <v>124</v>
      </c>
    </row>
    <row r="2" spans="1:16" ht="12.75" customHeight="1" x14ac:dyDescent="0.2">
      <c r="M2" s="20" t="s">
        <v>125</v>
      </c>
      <c r="N2" s="20"/>
      <c r="O2" s="20"/>
      <c r="P2" s="20"/>
    </row>
    <row r="3" spans="1:16" ht="12.75" customHeight="1" x14ac:dyDescent="0.2">
      <c r="M3" s="20"/>
      <c r="N3" s="20"/>
      <c r="O3" s="20"/>
      <c r="P3" s="20"/>
    </row>
    <row r="4" spans="1:16" ht="49.5" customHeight="1" x14ac:dyDescent="0.2">
      <c r="M4" s="20"/>
      <c r="N4" s="20"/>
      <c r="O4" s="20"/>
      <c r="P4" s="20"/>
    </row>
    <row r="5" spans="1:16" x14ac:dyDescent="0.2">
      <c r="A5" s="27" t="s">
        <v>126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x14ac:dyDescent="0.2">
      <c r="A6" s="27" t="s">
        <v>127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x14ac:dyDescent="0.2">
      <c r="A7" s="6" t="s">
        <v>75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5" t="s">
        <v>76</v>
      </c>
      <c r="P8" s="3" t="s">
        <v>128</v>
      </c>
    </row>
    <row r="9" spans="1:16" ht="12.75" customHeight="1" x14ac:dyDescent="0.2">
      <c r="A9" s="46" t="s">
        <v>129</v>
      </c>
      <c r="B9" s="46" t="s">
        <v>130</v>
      </c>
      <c r="C9" s="46" t="s">
        <v>131</v>
      </c>
      <c r="D9" s="23" t="s">
        <v>132</v>
      </c>
      <c r="E9" s="23" t="s">
        <v>5</v>
      </c>
      <c r="F9" s="23"/>
      <c r="G9" s="23"/>
      <c r="H9" s="23"/>
      <c r="I9" s="23"/>
      <c r="J9" s="23" t="s">
        <v>6</v>
      </c>
      <c r="K9" s="23"/>
      <c r="L9" s="23"/>
      <c r="M9" s="23"/>
      <c r="N9" s="23"/>
      <c r="O9" s="23"/>
      <c r="P9" s="24" t="s">
        <v>133</v>
      </c>
    </row>
    <row r="10" spans="1:16" ht="12.75" customHeight="1" x14ac:dyDescent="0.2">
      <c r="A10" s="23"/>
      <c r="B10" s="23"/>
      <c r="C10" s="23"/>
      <c r="D10" s="23"/>
      <c r="E10" s="24" t="s">
        <v>7</v>
      </c>
      <c r="F10" s="23" t="s">
        <v>134</v>
      </c>
      <c r="G10" s="23" t="s">
        <v>135</v>
      </c>
      <c r="H10" s="23"/>
      <c r="I10" s="23" t="s">
        <v>136</v>
      </c>
      <c r="J10" s="24" t="s">
        <v>7</v>
      </c>
      <c r="K10" s="23" t="s">
        <v>8</v>
      </c>
      <c r="L10" s="23" t="s">
        <v>134</v>
      </c>
      <c r="M10" s="23" t="s">
        <v>135</v>
      </c>
      <c r="N10" s="23"/>
      <c r="O10" s="23" t="s">
        <v>136</v>
      </c>
      <c r="P10" s="23"/>
    </row>
    <row r="11" spans="1:16" ht="12.75" customHeight="1" x14ac:dyDescent="0.2">
      <c r="A11" s="23"/>
      <c r="B11" s="23"/>
      <c r="C11" s="23"/>
      <c r="D11" s="23"/>
      <c r="E11" s="23"/>
      <c r="F11" s="23"/>
      <c r="G11" s="23" t="s">
        <v>137</v>
      </c>
      <c r="H11" s="23" t="s">
        <v>138</v>
      </c>
      <c r="I11" s="23"/>
      <c r="J11" s="23"/>
      <c r="K11" s="23"/>
      <c r="L11" s="23"/>
      <c r="M11" s="23" t="s">
        <v>137</v>
      </c>
      <c r="N11" s="23" t="s">
        <v>138</v>
      </c>
      <c r="O11" s="23"/>
      <c r="P11" s="23"/>
    </row>
    <row r="12" spans="1:16" ht="44.25" customHeight="1" x14ac:dyDescent="0.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16" ht="14.45" customHeight="1" x14ac:dyDescent="0.2">
      <c r="A13" s="7">
        <v>1</v>
      </c>
      <c r="B13" s="7">
        <v>2</v>
      </c>
      <c r="C13" s="7">
        <v>3</v>
      </c>
      <c r="D13" s="7">
        <v>4</v>
      </c>
      <c r="E13" s="8">
        <v>5</v>
      </c>
      <c r="F13" s="7">
        <v>6</v>
      </c>
      <c r="G13" s="7">
        <v>7</v>
      </c>
      <c r="H13" s="7">
        <v>8</v>
      </c>
      <c r="I13" s="7">
        <v>9</v>
      </c>
      <c r="J13" s="8">
        <v>10</v>
      </c>
      <c r="K13" s="7">
        <v>11</v>
      </c>
      <c r="L13" s="7">
        <v>12</v>
      </c>
      <c r="M13" s="7">
        <v>13</v>
      </c>
      <c r="N13" s="7">
        <v>14</v>
      </c>
      <c r="O13" s="7">
        <v>15</v>
      </c>
      <c r="P13" s="8">
        <v>16</v>
      </c>
    </row>
    <row r="14" spans="1:16" x14ac:dyDescent="0.2">
      <c r="A14" s="47" t="s">
        <v>139</v>
      </c>
      <c r="B14" s="48"/>
      <c r="C14" s="49"/>
      <c r="D14" s="50" t="s">
        <v>140</v>
      </c>
      <c r="E14" s="51">
        <v>67997618</v>
      </c>
      <c r="F14" s="52">
        <v>67547618</v>
      </c>
      <c r="G14" s="52">
        <v>33224207</v>
      </c>
      <c r="H14" s="52">
        <v>3052996</v>
      </c>
      <c r="I14" s="52">
        <v>450000</v>
      </c>
      <c r="J14" s="51">
        <v>2782615</v>
      </c>
      <c r="K14" s="52">
        <v>2782615</v>
      </c>
      <c r="L14" s="52">
        <v>0</v>
      </c>
      <c r="M14" s="52">
        <v>0</v>
      </c>
      <c r="N14" s="52">
        <v>0</v>
      </c>
      <c r="O14" s="52">
        <v>2782615</v>
      </c>
      <c r="P14" s="51">
        <f t="shared" ref="P14:P77" si="0">E14+J14</f>
        <v>70780233</v>
      </c>
    </row>
    <row r="15" spans="1:16" x14ac:dyDescent="0.2">
      <c r="A15" s="47" t="s">
        <v>141</v>
      </c>
      <c r="B15" s="48"/>
      <c r="C15" s="49"/>
      <c r="D15" s="50" t="s">
        <v>140</v>
      </c>
      <c r="E15" s="51">
        <v>67997618</v>
      </c>
      <c r="F15" s="52">
        <v>67547618</v>
      </c>
      <c r="G15" s="52">
        <v>33224207</v>
      </c>
      <c r="H15" s="52">
        <v>3052996</v>
      </c>
      <c r="I15" s="52">
        <v>450000</v>
      </c>
      <c r="J15" s="51">
        <v>2782615</v>
      </c>
      <c r="K15" s="52">
        <v>2782615</v>
      </c>
      <c r="L15" s="52">
        <v>0</v>
      </c>
      <c r="M15" s="52">
        <v>0</v>
      </c>
      <c r="N15" s="52">
        <v>0</v>
      </c>
      <c r="O15" s="52">
        <v>2782615</v>
      </c>
      <c r="P15" s="51">
        <f t="shared" si="0"/>
        <v>70780233</v>
      </c>
    </row>
    <row r="16" spans="1:16" ht="63.75" x14ac:dyDescent="0.2">
      <c r="A16" s="53" t="s">
        <v>142</v>
      </c>
      <c r="B16" s="53" t="s">
        <v>143</v>
      </c>
      <c r="C16" s="54" t="s">
        <v>144</v>
      </c>
      <c r="D16" s="55" t="s">
        <v>145</v>
      </c>
      <c r="E16" s="56">
        <v>43743390</v>
      </c>
      <c r="F16" s="55">
        <v>43743390</v>
      </c>
      <c r="G16" s="55">
        <v>31583000</v>
      </c>
      <c r="H16" s="55">
        <v>3015700</v>
      </c>
      <c r="I16" s="55">
        <v>0</v>
      </c>
      <c r="J16" s="56">
        <v>130000</v>
      </c>
      <c r="K16" s="55">
        <v>130000</v>
      </c>
      <c r="L16" s="55">
        <v>0</v>
      </c>
      <c r="M16" s="55">
        <v>0</v>
      </c>
      <c r="N16" s="55">
        <v>0</v>
      </c>
      <c r="O16" s="55">
        <v>130000</v>
      </c>
      <c r="P16" s="56">
        <f t="shared" si="0"/>
        <v>43873390</v>
      </c>
    </row>
    <row r="17" spans="1:16" x14ac:dyDescent="0.2">
      <c r="A17" s="53" t="s">
        <v>146</v>
      </c>
      <c r="B17" s="53" t="s">
        <v>147</v>
      </c>
      <c r="C17" s="54" t="s">
        <v>148</v>
      </c>
      <c r="D17" s="55" t="s">
        <v>149</v>
      </c>
      <c r="E17" s="56">
        <v>593717</v>
      </c>
      <c r="F17" s="55">
        <v>593717</v>
      </c>
      <c r="G17" s="55">
        <v>309900</v>
      </c>
      <c r="H17" s="55">
        <v>14800</v>
      </c>
      <c r="I17" s="55">
        <v>0</v>
      </c>
      <c r="J17" s="56">
        <v>0</v>
      </c>
      <c r="K17" s="55">
        <v>0</v>
      </c>
      <c r="L17" s="55">
        <v>0</v>
      </c>
      <c r="M17" s="55">
        <v>0</v>
      </c>
      <c r="N17" s="55">
        <v>0</v>
      </c>
      <c r="O17" s="55">
        <v>0</v>
      </c>
      <c r="P17" s="56">
        <f t="shared" si="0"/>
        <v>593717</v>
      </c>
    </row>
    <row r="18" spans="1:16" ht="25.5" x14ac:dyDescent="0.2">
      <c r="A18" s="53" t="s">
        <v>150</v>
      </c>
      <c r="B18" s="53" t="s">
        <v>151</v>
      </c>
      <c r="C18" s="54" t="s">
        <v>152</v>
      </c>
      <c r="D18" s="55" t="s">
        <v>153</v>
      </c>
      <c r="E18" s="56">
        <v>12708930</v>
      </c>
      <c r="F18" s="55">
        <v>12708930</v>
      </c>
      <c r="G18" s="55">
        <v>0</v>
      </c>
      <c r="H18" s="55">
        <v>0</v>
      </c>
      <c r="I18" s="55">
        <v>0</v>
      </c>
      <c r="J18" s="56">
        <v>461500</v>
      </c>
      <c r="K18" s="55">
        <v>461500</v>
      </c>
      <c r="L18" s="55">
        <v>0</v>
      </c>
      <c r="M18" s="55">
        <v>0</v>
      </c>
      <c r="N18" s="55">
        <v>0</v>
      </c>
      <c r="O18" s="55">
        <v>461500</v>
      </c>
      <c r="P18" s="56">
        <f t="shared" si="0"/>
        <v>13170430</v>
      </c>
    </row>
    <row r="19" spans="1:16" ht="38.25" x14ac:dyDescent="0.2">
      <c r="A19" s="53" t="s">
        <v>154</v>
      </c>
      <c r="B19" s="53" t="s">
        <v>155</v>
      </c>
      <c r="C19" s="54" t="s">
        <v>156</v>
      </c>
      <c r="D19" s="55" t="s">
        <v>157</v>
      </c>
      <c r="E19" s="56">
        <v>8239090</v>
      </c>
      <c r="F19" s="55">
        <v>8239090</v>
      </c>
      <c r="G19" s="55">
        <v>0</v>
      </c>
      <c r="H19" s="55">
        <v>0</v>
      </c>
      <c r="I19" s="55">
        <v>0</v>
      </c>
      <c r="J19" s="56">
        <v>0</v>
      </c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6">
        <f t="shared" si="0"/>
        <v>8239090</v>
      </c>
    </row>
    <row r="20" spans="1:16" x14ac:dyDescent="0.2">
      <c r="A20" s="53" t="s">
        <v>158</v>
      </c>
      <c r="B20" s="53" t="s">
        <v>159</v>
      </c>
      <c r="C20" s="54" t="s">
        <v>160</v>
      </c>
      <c r="D20" s="55" t="s">
        <v>161</v>
      </c>
      <c r="E20" s="56">
        <v>0</v>
      </c>
      <c r="F20" s="55">
        <v>0</v>
      </c>
      <c r="G20" s="55">
        <v>0</v>
      </c>
      <c r="H20" s="55">
        <v>0</v>
      </c>
      <c r="I20" s="55">
        <v>0</v>
      </c>
      <c r="J20" s="56">
        <v>801756</v>
      </c>
      <c r="K20" s="55">
        <v>801756</v>
      </c>
      <c r="L20" s="55">
        <v>0</v>
      </c>
      <c r="M20" s="55">
        <v>0</v>
      </c>
      <c r="N20" s="55">
        <v>0</v>
      </c>
      <c r="O20" s="55">
        <v>801756</v>
      </c>
      <c r="P20" s="56">
        <f t="shared" si="0"/>
        <v>801756</v>
      </c>
    </row>
    <row r="21" spans="1:16" x14ac:dyDescent="0.2">
      <c r="A21" s="53" t="s">
        <v>162</v>
      </c>
      <c r="B21" s="53" t="s">
        <v>163</v>
      </c>
      <c r="C21" s="54" t="s">
        <v>164</v>
      </c>
      <c r="D21" s="55" t="s">
        <v>165</v>
      </c>
      <c r="E21" s="56">
        <v>500000</v>
      </c>
      <c r="F21" s="55">
        <v>50000</v>
      </c>
      <c r="G21" s="55">
        <v>0</v>
      </c>
      <c r="H21" s="55">
        <v>0</v>
      </c>
      <c r="I21" s="55">
        <v>450000</v>
      </c>
      <c r="J21" s="56">
        <v>0</v>
      </c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6">
        <f t="shared" si="0"/>
        <v>500000</v>
      </c>
    </row>
    <row r="22" spans="1:16" ht="25.5" x14ac:dyDescent="0.2">
      <c r="A22" s="53" t="s">
        <v>166</v>
      </c>
      <c r="B22" s="53" t="s">
        <v>167</v>
      </c>
      <c r="C22" s="54" t="s">
        <v>168</v>
      </c>
      <c r="D22" s="55" t="s">
        <v>169</v>
      </c>
      <c r="E22" s="56">
        <v>100000</v>
      </c>
      <c r="F22" s="55">
        <v>100000</v>
      </c>
      <c r="G22" s="55">
        <v>0</v>
      </c>
      <c r="H22" s="55">
        <v>0</v>
      </c>
      <c r="I22" s="55">
        <v>0</v>
      </c>
      <c r="J22" s="56">
        <v>0</v>
      </c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56">
        <f t="shared" si="0"/>
        <v>100000</v>
      </c>
    </row>
    <row r="23" spans="1:16" ht="38.25" x14ac:dyDescent="0.2">
      <c r="A23" s="53" t="s">
        <v>170</v>
      </c>
      <c r="B23" s="53" t="s">
        <v>171</v>
      </c>
      <c r="C23" s="54" t="s">
        <v>172</v>
      </c>
      <c r="D23" s="55" t="s">
        <v>173</v>
      </c>
      <c r="E23" s="56">
        <v>100000</v>
      </c>
      <c r="F23" s="55">
        <v>100000</v>
      </c>
      <c r="G23" s="55">
        <v>0</v>
      </c>
      <c r="H23" s="55">
        <v>0</v>
      </c>
      <c r="I23" s="55">
        <v>0</v>
      </c>
      <c r="J23" s="56">
        <v>1389359</v>
      </c>
      <c r="K23" s="55">
        <v>1389359</v>
      </c>
      <c r="L23" s="55">
        <v>0</v>
      </c>
      <c r="M23" s="55">
        <v>0</v>
      </c>
      <c r="N23" s="55">
        <v>0</v>
      </c>
      <c r="O23" s="55">
        <v>1389359</v>
      </c>
      <c r="P23" s="56">
        <f t="shared" si="0"/>
        <v>1489359</v>
      </c>
    </row>
    <row r="24" spans="1:16" x14ac:dyDescent="0.2">
      <c r="A24" s="53" t="s">
        <v>174</v>
      </c>
      <c r="B24" s="53" t="s">
        <v>175</v>
      </c>
      <c r="C24" s="54" t="s">
        <v>172</v>
      </c>
      <c r="D24" s="55" t="s">
        <v>176</v>
      </c>
      <c r="E24" s="56">
        <v>1722491</v>
      </c>
      <c r="F24" s="55">
        <v>1722491</v>
      </c>
      <c r="G24" s="55">
        <v>1331307</v>
      </c>
      <c r="H24" s="55">
        <v>22496</v>
      </c>
      <c r="I24" s="55">
        <v>0</v>
      </c>
      <c r="J24" s="56">
        <v>0</v>
      </c>
      <c r="K24" s="55">
        <v>0</v>
      </c>
      <c r="L24" s="55">
        <v>0</v>
      </c>
      <c r="M24" s="55">
        <v>0</v>
      </c>
      <c r="N24" s="55">
        <v>0</v>
      </c>
      <c r="O24" s="55">
        <v>0</v>
      </c>
      <c r="P24" s="56">
        <f t="shared" si="0"/>
        <v>1722491</v>
      </c>
    </row>
    <row r="25" spans="1:16" x14ac:dyDescent="0.2">
      <c r="A25" s="53" t="s">
        <v>177</v>
      </c>
      <c r="B25" s="53" t="s">
        <v>178</v>
      </c>
      <c r="C25" s="54" t="s">
        <v>179</v>
      </c>
      <c r="D25" s="55" t="s">
        <v>180</v>
      </c>
      <c r="E25" s="56">
        <v>150000</v>
      </c>
      <c r="F25" s="55">
        <v>150000</v>
      </c>
      <c r="G25" s="55">
        <v>0</v>
      </c>
      <c r="H25" s="55">
        <v>0</v>
      </c>
      <c r="I25" s="55">
        <v>0</v>
      </c>
      <c r="J25" s="56">
        <v>0</v>
      </c>
      <c r="K25" s="55">
        <v>0</v>
      </c>
      <c r="L25" s="55">
        <v>0</v>
      </c>
      <c r="M25" s="55">
        <v>0</v>
      </c>
      <c r="N25" s="55">
        <v>0</v>
      </c>
      <c r="O25" s="55">
        <v>0</v>
      </c>
      <c r="P25" s="56">
        <f t="shared" si="0"/>
        <v>150000</v>
      </c>
    </row>
    <row r="26" spans="1:16" ht="25.5" x14ac:dyDescent="0.2">
      <c r="A26" s="53" t="s">
        <v>181</v>
      </c>
      <c r="B26" s="53" t="s">
        <v>182</v>
      </c>
      <c r="C26" s="54" t="s">
        <v>183</v>
      </c>
      <c r="D26" s="55" t="s">
        <v>184</v>
      </c>
      <c r="E26" s="56">
        <v>140000</v>
      </c>
      <c r="F26" s="55">
        <v>140000</v>
      </c>
      <c r="G26" s="55">
        <v>0</v>
      </c>
      <c r="H26" s="55">
        <v>0</v>
      </c>
      <c r="I26" s="55">
        <v>0</v>
      </c>
      <c r="J26" s="56">
        <v>0</v>
      </c>
      <c r="K26" s="55">
        <v>0</v>
      </c>
      <c r="L26" s="55">
        <v>0</v>
      </c>
      <c r="M26" s="55">
        <v>0</v>
      </c>
      <c r="N26" s="55">
        <v>0</v>
      </c>
      <c r="O26" s="55">
        <v>0</v>
      </c>
      <c r="P26" s="56">
        <f t="shared" si="0"/>
        <v>140000</v>
      </c>
    </row>
    <row r="27" spans="1:16" ht="25.5" x14ac:dyDescent="0.2">
      <c r="A27" s="47" t="s">
        <v>185</v>
      </c>
      <c r="B27" s="48"/>
      <c r="C27" s="49"/>
      <c r="D27" s="50" t="s">
        <v>186</v>
      </c>
      <c r="E27" s="51">
        <v>239088174</v>
      </c>
      <c r="F27" s="52">
        <v>239088174</v>
      </c>
      <c r="G27" s="52">
        <v>141417701.18000001</v>
      </c>
      <c r="H27" s="52">
        <v>33507419</v>
      </c>
      <c r="I27" s="52">
        <v>0</v>
      </c>
      <c r="J27" s="51">
        <v>25210546</v>
      </c>
      <c r="K27" s="52">
        <v>7035228</v>
      </c>
      <c r="L27" s="52">
        <v>5038500</v>
      </c>
      <c r="M27" s="52">
        <v>0</v>
      </c>
      <c r="N27" s="52">
        <v>720900</v>
      </c>
      <c r="O27" s="52">
        <v>20172046</v>
      </c>
      <c r="P27" s="51">
        <f t="shared" si="0"/>
        <v>264298720</v>
      </c>
    </row>
    <row r="28" spans="1:16" ht="25.5" x14ac:dyDescent="0.2">
      <c r="A28" s="47" t="s">
        <v>187</v>
      </c>
      <c r="B28" s="48"/>
      <c r="C28" s="49"/>
      <c r="D28" s="50" t="s">
        <v>186</v>
      </c>
      <c r="E28" s="51">
        <v>239088174</v>
      </c>
      <c r="F28" s="52">
        <v>239088174</v>
      </c>
      <c r="G28" s="52">
        <v>141417701.18000001</v>
      </c>
      <c r="H28" s="52">
        <v>33507419</v>
      </c>
      <c r="I28" s="52">
        <v>0</v>
      </c>
      <c r="J28" s="51">
        <v>25210546</v>
      </c>
      <c r="K28" s="52">
        <v>7035228</v>
      </c>
      <c r="L28" s="52">
        <v>5038500</v>
      </c>
      <c r="M28" s="52">
        <v>0</v>
      </c>
      <c r="N28" s="52">
        <v>720900</v>
      </c>
      <c r="O28" s="52">
        <v>20172046</v>
      </c>
      <c r="P28" s="51">
        <f t="shared" si="0"/>
        <v>264298720</v>
      </c>
    </row>
    <row r="29" spans="1:16" ht="38.25" x14ac:dyDescent="0.2">
      <c r="A29" s="53" t="s">
        <v>188</v>
      </c>
      <c r="B29" s="53" t="s">
        <v>189</v>
      </c>
      <c r="C29" s="54" t="s">
        <v>144</v>
      </c>
      <c r="D29" s="55" t="s">
        <v>190</v>
      </c>
      <c r="E29" s="56">
        <v>7480450</v>
      </c>
      <c r="F29" s="55">
        <v>7480450</v>
      </c>
      <c r="G29" s="55">
        <v>5388290</v>
      </c>
      <c r="H29" s="55">
        <v>413130</v>
      </c>
      <c r="I29" s="55">
        <v>0</v>
      </c>
      <c r="J29" s="56">
        <v>40000</v>
      </c>
      <c r="K29" s="55">
        <v>40000</v>
      </c>
      <c r="L29" s="55">
        <v>0</v>
      </c>
      <c r="M29" s="55">
        <v>0</v>
      </c>
      <c r="N29" s="55">
        <v>0</v>
      </c>
      <c r="O29" s="55">
        <v>40000</v>
      </c>
      <c r="P29" s="56">
        <f t="shared" si="0"/>
        <v>7520450</v>
      </c>
    </row>
    <row r="30" spans="1:16" x14ac:dyDescent="0.2">
      <c r="A30" s="53" t="s">
        <v>191</v>
      </c>
      <c r="B30" s="53" t="s">
        <v>192</v>
      </c>
      <c r="C30" s="54" t="s">
        <v>193</v>
      </c>
      <c r="D30" s="55" t="s">
        <v>194</v>
      </c>
      <c r="E30" s="56">
        <v>45274323.049999997</v>
      </c>
      <c r="F30" s="55">
        <v>45274323.049999997</v>
      </c>
      <c r="G30" s="55">
        <v>26950899.359999999</v>
      </c>
      <c r="H30" s="55">
        <v>5376919</v>
      </c>
      <c r="I30" s="55">
        <v>0</v>
      </c>
      <c r="J30" s="56">
        <v>601562</v>
      </c>
      <c r="K30" s="55">
        <v>601562</v>
      </c>
      <c r="L30" s="55">
        <v>0</v>
      </c>
      <c r="M30" s="55">
        <v>0</v>
      </c>
      <c r="N30" s="55">
        <v>0</v>
      </c>
      <c r="O30" s="55">
        <v>601562</v>
      </c>
      <c r="P30" s="56">
        <f t="shared" si="0"/>
        <v>45875885.049999997</v>
      </c>
    </row>
    <row r="31" spans="1:16" ht="38.25" x14ac:dyDescent="0.2">
      <c r="A31" s="53" t="s">
        <v>195</v>
      </c>
      <c r="B31" s="53" t="s">
        <v>196</v>
      </c>
      <c r="C31" s="54" t="s">
        <v>197</v>
      </c>
      <c r="D31" s="55" t="s">
        <v>198</v>
      </c>
      <c r="E31" s="56">
        <v>66152195.950000003</v>
      </c>
      <c r="F31" s="55">
        <v>66152195.950000003</v>
      </c>
      <c r="G31" s="55">
        <v>30450425.82</v>
      </c>
      <c r="H31" s="55">
        <v>14114835</v>
      </c>
      <c r="I31" s="55">
        <v>0</v>
      </c>
      <c r="J31" s="56">
        <v>285684</v>
      </c>
      <c r="K31" s="55">
        <v>285684</v>
      </c>
      <c r="L31" s="55">
        <v>0</v>
      </c>
      <c r="M31" s="55">
        <v>0</v>
      </c>
      <c r="N31" s="55">
        <v>0</v>
      </c>
      <c r="O31" s="55">
        <v>285684</v>
      </c>
      <c r="P31" s="56">
        <f t="shared" si="0"/>
        <v>66437879.950000003</v>
      </c>
    </row>
    <row r="32" spans="1:16" ht="38.25" x14ac:dyDescent="0.2">
      <c r="A32" s="53" t="s">
        <v>199</v>
      </c>
      <c r="B32" s="53" t="s">
        <v>200</v>
      </c>
      <c r="C32" s="54" t="s">
        <v>197</v>
      </c>
      <c r="D32" s="55" t="s">
        <v>201</v>
      </c>
      <c r="E32" s="56">
        <v>64520900</v>
      </c>
      <c r="F32" s="55">
        <v>64520900</v>
      </c>
      <c r="G32" s="55">
        <v>52885984</v>
      </c>
      <c r="H32" s="55">
        <v>0</v>
      </c>
      <c r="I32" s="55">
        <v>0</v>
      </c>
      <c r="J32" s="56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6">
        <f t="shared" si="0"/>
        <v>64520900</v>
      </c>
    </row>
    <row r="33" spans="1:16" ht="38.25" x14ac:dyDescent="0.2">
      <c r="A33" s="53" t="s">
        <v>202</v>
      </c>
      <c r="B33" s="53" t="s">
        <v>203</v>
      </c>
      <c r="C33" s="54" t="s">
        <v>204</v>
      </c>
      <c r="D33" s="55" t="s">
        <v>205</v>
      </c>
      <c r="E33" s="56">
        <v>12470619</v>
      </c>
      <c r="F33" s="55">
        <v>12470619</v>
      </c>
      <c r="G33" s="55">
        <v>5726906</v>
      </c>
      <c r="H33" s="55">
        <v>4490560</v>
      </c>
      <c r="I33" s="55">
        <v>0</v>
      </c>
      <c r="J33" s="56">
        <v>11000</v>
      </c>
      <c r="K33" s="55">
        <v>11000</v>
      </c>
      <c r="L33" s="55">
        <v>0</v>
      </c>
      <c r="M33" s="55">
        <v>0</v>
      </c>
      <c r="N33" s="55">
        <v>0</v>
      </c>
      <c r="O33" s="55">
        <v>11000</v>
      </c>
      <c r="P33" s="56">
        <f t="shared" si="0"/>
        <v>12481619</v>
      </c>
    </row>
    <row r="34" spans="1:16" ht="25.5" x14ac:dyDescent="0.2">
      <c r="A34" s="53" t="s">
        <v>206</v>
      </c>
      <c r="B34" s="53" t="s">
        <v>207</v>
      </c>
      <c r="C34" s="54" t="s">
        <v>204</v>
      </c>
      <c r="D34" s="55" t="s">
        <v>208</v>
      </c>
      <c r="E34" s="56">
        <v>6273985</v>
      </c>
      <c r="F34" s="55">
        <v>6273985</v>
      </c>
      <c r="G34" s="55">
        <v>3780430</v>
      </c>
      <c r="H34" s="55">
        <v>1241275</v>
      </c>
      <c r="I34" s="55">
        <v>0</v>
      </c>
      <c r="J34" s="56">
        <v>720900</v>
      </c>
      <c r="K34" s="55">
        <v>0</v>
      </c>
      <c r="L34" s="55">
        <v>720900</v>
      </c>
      <c r="M34" s="55">
        <v>0</v>
      </c>
      <c r="N34" s="55">
        <v>720900</v>
      </c>
      <c r="O34" s="55">
        <v>0</v>
      </c>
      <c r="P34" s="56">
        <f t="shared" si="0"/>
        <v>6994885</v>
      </c>
    </row>
    <row r="35" spans="1:16" x14ac:dyDescent="0.2">
      <c r="A35" s="53" t="s">
        <v>209</v>
      </c>
      <c r="B35" s="53" t="s">
        <v>210</v>
      </c>
      <c r="C35" s="54" t="s">
        <v>211</v>
      </c>
      <c r="D35" s="55" t="s">
        <v>212</v>
      </c>
      <c r="E35" s="56">
        <v>41720</v>
      </c>
      <c r="F35" s="55">
        <v>41720</v>
      </c>
      <c r="G35" s="55">
        <v>0</v>
      </c>
      <c r="H35" s="55">
        <v>0</v>
      </c>
      <c r="I35" s="55">
        <v>0</v>
      </c>
      <c r="J35" s="56">
        <v>0</v>
      </c>
      <c r="K35" s="55">
        <v>0</v>
      </c>
      <c r="L35" s="55">
        <v>0</v>
      </c>
      <c r="M35" s="55">
        <v>0</v>
      </c>
      <c r="N35" s="55">
        <v>0</v>
      </c>
      <c r="O35" s="55">
        <v>0</v>
      </c>
      <c r="P35" s="56">
        <f t="shared" si="0"/>
        <v>41720</v>
      </c>
    </row>
    <row r="36" spans="1:16" ht="25.5" x14ac:dyDescent="0.2">
      <c r="A36" s="53" t="s">
        <v>213</v>
      </c>
      <c r="B36" s="53" t="s">
        <v>214</v>
      </c>
      <c r="C36" s="54" t="s">
        <v>211</v>
      </c>
      <c r="D36" s="55" t="s">
        <v>215</v>
      </c>
      <c r="E36" s="56">
        <v>241165</v>
      </c>
      <c r="F36" s="55">
        <v>241165</v>
      </c>
      <c r="G36" s="55">
        <v>82610</v>
      </c>
      <c r="H36" s="55">
        <v>102705</v>
      </c>
      <c r="I36" s="55">
        <v>0</v>
      </c>
      <c r="J36" s="56">
        <v>0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6">
        <f t="shared" si="0"/>
        <v>241165</v>
      </c>
    </row>
    <row r="37" spans="1:16" ht="25.5" x14ac:dyDescent="0.2">
      <c r="A37" s="53" t="s">
        <v>216</v>
      </c>
      <c r="B37" s="53" t="s">
        <v>217</v>
      </c>
      <c r="C37" s="54" t="s">
        <v>211</v>
      </c>
      <c r="D37" s="55" t="s">
        <v>218</v>
      </c>
      <c r="E37" s="56">
        <v>706784</v>
      </c>
      <c r="F37" s="55">
        <v>706784</v>
      </c>
      <c r="G37" s="55">
        <v>579331</v>
      </c>
      <c r="H37" s="55">
        <v>0</v>
      </c>
      <c r="I37" s="55">
        <v>0</v>
      </c>
      <c r="J37" s="56">
        <v>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6">
        <f t="shared" si="0"/>
        <v>706784</v>
      </c>
    </row>
    <row r="38" spans="1:16" ht="25.5" x14ac:dyDescent="0.2">
      <c r="A38" s="53" t="s">
        <v>219</v>
      </c>
      <c r="B38" s="53" t="s">
        <v>220</v>
      </c>
      <c r="C38" s="54" t="s">
        <v>211</v>
      </c>
      <c r="D38" s="55" t="s">
        <v>221</v>
      </c>
      <c r="E38" s="56">
        <v>399470</v>
      </c>
      <c r="F38" s="55">
        <v>399470</v>
      </c>
      <c r="G38" s="55">
        <v>261780</v>
      </c>
      <c r="H38" s="55">
        <v>48840</v>
      </c>
      <c r="I38" s="55">
        <v>0</v>
      </c>
      <c r="J38" s="56">
        <v>0</v>
      </c>
      <c r="K38" s="55">
        <v>0</v>
      </c>
      <c r="L38" s="55">
        <v>0</v>
      </c>
      <c r="M38" s="55">
        <v>0</v>
      </c>
      <c r="N38" s="55">
        <v>0</v>
      </c>
      <c r="O38" s="55">
        <v>0</v>
      </c>
      <c r="P38" s="56">
        <f t="shared" si="0"/>
        <v>399470</v>
      </c>
    </row>
    <row r="39" spans="1:16" ht="76.5" x14ac:dyDescent="0.2">
      <c r="A39" s="53" t="s">
        <v>222</v>
      </c>
      <c r="B39" s="53" t="s">
        <v>223</v>
      </c>
      <c r="C39" s="54" t="s">
        <v>211</v>
      </c>
      <c r="D39" s="55" t="s">
        <v>224</v>
      </c>
      <c r="E39" s="56">
        <v>0</v>
      </c>
      <c r="F39" s="55">
        <v>0</v>
      </c>
      <c r="G39" s="55">
        <v>0</v>
      </c>
      <c r="H39" s="55">
        <v>0</v>
      </c>
      <c r="I39" s="55">
        <v>0</v>
      </c>
      <c r="J39" s="56">
        <v>187845</v>
      </c>
      <c r="K39" s="55">
        <v>187845</v>
      </c>
      <c r="L39" s="55">
        <v>0</v>
      </c>
      <c r="M39" s="55">
        <v>0</v>
      </c>
      <c r="N39" s="55">
        <v>0</v>
      </c>
      <c r="O39" s="55">
        <v>187845</v>
      </c>
      <c r="P39" s="56">
        <f t="shared" si="0"/>
        <v>187845</v>
      </c>
    </row>
    <row r="40" spans="1:16" ht="76.5" x14ac:dyDescent="0.2">
      <c r="A40" s="53" t="s">
        <v>225</v>
      </c>
      <c r="B40" s="53" t="s">
        <v>226</v>
      </c>
      <c r="C40" s="54" t="s">
        <v>211</v>
      </c>
      <c r="D40" s="55" t="s">
        <v>227</v>
      </c>
      <c r="E40" s="56">
        <v>0</v>
      </c>
      <c r="F40" s="55">
        <v>0</v>
      </c>
      <c r="G40" s="55">
        <v>0</v>
      </c>
      <c r="H40" s="55">
        <v>0</v>
      </c>
      <c r="I40" s="55">
        <v>0</v>
      </c>
      <c r="J40" s="56">
        <v>1690600</v>
      </c>
      <c r="K40" s="55">
        <v>1690600</v>
      </c>
      <c r="L40" s="55">
        <v>0</v>
      </c>
      <c r="M40" s="55">
        <v>0</v>
      </c>
      <c r="N40" s="55">
        <v>0</v>
      </c>
      <c r="O40" s="55">
        <v>1690600</v>
      </c>
      <c r="P40" s="56">
        <f t="shared" si="0"/>
        <v>1690600</v>
      </c>
    </row>
    <row r="41" spans="1:16" ht="76.5" x14ac:dyDescent="0.2">
      <c r="A41" s="53" t="s">
        <v>228</v>
      </c>
      <c r="B41" s="53" t="s">
        <v>229</v>
      </c>
      <c r="C41" s="54" t="s">
        <v>211</v>
      </c>
      <c r="D41" s="55" t="s">
        <v>230</v>
      </c>
      <c r="E41" s="56">
        <v>218500</v>
      </c>
      <c r="F41" s="55">
        <v>218500</v>
      </c>
      <c r="G41" s="55">
        <v>179100</v>
      </c>
      <c r="H41" s="55">
        <v>0</v>
      </c>
      <c r="I41" s="55">
        <v>0</v>
      </c>
      <c r="J41" s="56">
        <v>0</v>
      </c>
      <c r="K41" s="55">
        <v>0</v>
      </c>
      <c r="L41" s="55">
        <v>0</v>
      </c>
      <c r="M41" s="55">
        <v>0</v>
      </c>
      <c r="N41" s="55">
        <v>0</v>
      </c>
      <c r="O41" s="55">
        <v>0</v>
      </c>
      <c r="P41" s="56">
        <f t="shared" si="0"/>
        <v>218500</v>
      </c>
    </row>
    <row r="42" spans="1:16" ht="89.25" x14ac:dyDescent="0.2">
      <c r="A42" s="53" t="s">
        <v>231</v>
      </c>
      <c r="B42" s="53" t="s">
        <v>232</v>
      </c>
      <c r="C42" s="54" t="s">
        <v>211</v>
      </c>
      <c r="D42" s="55" t="s">
        <v>233</v>
      </c>
      <c r="E42" s="56">
        <v>0</v>
      </c>
      <c r="F42" s="55">
        <v>0</v>
      </c>
      <c r="G42" s="55">
        <v>0</v>
      </c>
      <c r="H42" s="55">
        <v>0</v>
      </c>
      <c r="I42" s="55">
        <v>0</v>
      </c>
      <c r="J42" s="56">
        <v>149023</v>
      </c>
      <c r="K42" s="55">
        <v>0</v>
      </c>
      <c r="L42" s="55">
        <v>0</v>
      </c>
      <c r="M42" s="55">
        <v>0</v>
      </c>
      <c r="N42" s="55">
        <v>0</v>
      </c>
      <c r="O42" s="55">
        <v>149023</v>
      </c>
      <c r="P42" s="56">
        <f t="shared" si="0"/>
        <v>149023</v>
      </c>
    </row>
    <row r="43" spans="1:16" ht="63.75" x14ac:dyDescent="0.2">
      <c r="A43" s="53" t="s">
        <v>234</v>
      </c>
      <c r="B43" s="53" t="s">
        <v>235</v>
      </c>
      <c r="C43" s="54" t="s">
        <v>211</v>
      </c>
      <c r="D43" s="55" t="s">
        <v>236</v>
      </c>
      <c r="E43" s="56">
        <v>0</v>
      </c>
      <c r="F43" s="55">
        <v>0</v>
      </c>
      <c r="G43" s="55">
        <v>0</v>
      </c>
      <c r="H43" s="55">
        <v>0</v>
      </c>
      <c r="I43" s="55">
        <v>0</v>
      </c>
      <c r="J43" s="56">
        <v>2949037</v>
      </c>
      <c r="K43" s="55">
        <v>2949037</v>
      </c>
      <c r="L43" s="55">
        <v>0</v>
      </c>
      <c r="M43" s="55">
        <v>0</v>
      </c>
      <c r="N43" s="55">
        <v>0</v>
      </c>
      <c r="O43" s="55">
        <v>2949037</v>
      </c>
      <c r="P43" s="56">
        <f t="shared" si="0"/>
        <v>2949037</v>
      </c>
    </row>
    <row r="44" spans="1:16" ht="51" x14ac:dyDescent="0.2">
      <c r="A44" s="53" t="s">
        <v>237</v>
      </c>
      <c r="B44" s="53" t="s">
        <v>238</v>
      </c>
      <c r="C44" s="54" t="s">
        <v>211</v>
      </c>
      <c r="D44" s="55" t="s">
        <v>239</v>
      </c>
      <c r="E44" s="56">
        <v>0</v>
      </c>
      <c r="F44" s="55">
        <v>0</v>
      </c>
      <c r="G44" s="55">
        <v>0</v>
      </c>
      <c r="H44" s="55">
        <v>0</v>
      </c>
      <c r="I44" s="55">
        <v>0</v>
      </c>
      <c r="J44" s="56">
        <v>12987795</v>
      </c>
      <c r="K44" s="55">
        <v>0</v>
      </c>
      <c r="L44" s="55">
        <v>0</v>
      </c>
      <c r="M44" s="55">
        <v>0</v>
      </c>
      <c r="N44" s="55">
        <v>0</v>
      </c>
      <c r="O44" s="55">
        <v>12987795</v>
      </c>
      <c r="P44" s="56">
        <f t="shared" si="0"/>
        <v>12987795</v>
      </c>
    </row>
    <row r="45" spans="1:16" ht="51" x14ac:dyDescent="0.2">
      <c r="A45" s="53" t="s">
        <v>240</v>
      </c>
      <c r="B45" s="53" t="s">
        <v>241</v>
      </c>
      <c r="C45" s="54" t="s">
        <v>211</v>
      </c>
      <c r="D45" s="55" t="s">
        <v>242</v>
      </c>
      <c r="E45" s="56">
        <v>0</v>
      </c>
      <c r="F45" s="55">
        <v>0</v>
      </c>
      <c r="G45" s="55">
        <v>0</v>
      </c>
      <c r="H45" s="55">
        <v>0</v>
      </c>
      <c r="I45" s="55">
        <v>0</v>
      </c>
      <c r="J45" s="56">
        <v>3235600</v>
      </c>
      <c r="K45" s="55">
        <v>0</v>
      </c>
      <c r="L45" s="55">
        <v>3235600</v>
      </c>
      <c r="M45" s="55">
        <v>0</v>
      </c>
      <c r="N45" s="55">
        <v>0</v>
      </c>
      <c r="O45" s="55">
        <v>0</v>
      </c>
      <c r="P45" s="56">
        <f t="shared" si="0"/>
        <v>3235600</v>
      </c>
    </row>
    <row r="46" spans="1:16" ht="51" x14ac:dyDescent="0.2">
      <c r="A46" s="53" t="s">
        <v>243</v>
      </c>
      <c r="B46" s="53" t="s">
        <v>244</v>
      </c>
      <c r="C46" s="54" t="s">
        <v>211</v>
      </c>
      <c r="D46" s="55" t="s">
        <v>245</v>
      </c>
      <c r="E46" s="56">
        <v>4291600</v>
      </c>
      <c r="F46" s="55">
        <v>4291600</v>
      </c>
      <c r="G46" s="55">
        <v>3517705</v>
      </c>
      <c r="H46" s="55">
        <v>0</v>
      </c>
      <c r="I46" s="55">
        <v>0</v>
      </c>
      <c r="J46" s="56">
        <v>0</v>
      </c>
      <c r="K46" s="55">
        <v>0</v>
      </c>
      <c r="L46" s="55">
        <v>0</v>
      </c>
      <c r="M46" s="55">
        <v>0</v>
      </c>
      <c r="N46" s="55">
        <v>0</v>
      </c>
      <c r="O46" s="55">
        <v>0</v>
      </c>
      <c r="P46" s="56">
        <f t="shared" si="0"/>
        <v>4291600</v>
      </c>
    </row>
    <row r="47" spans="1:16" ht="63.75" x14ac:dyDescent="0.2">
      <c r="A47" s="53" t="s">
        <v>246</v>
      </c>
      <c r="B47" s="53" t="s">
        <v>247</v>
      </c>
      <c r="C47" s="54" t="s">
        <v>211</v>
      </c>
      <c r="D47" s="55" t="s">
        <v>248</v>
      </c>
      <c r="E47" s="56">
        <v>0</v>
      </c>
      <c r="F47" s="55">
        <v>0</v>
      </c>
      <c r="G47" s="55">
        <v>0</v>
      </c>
      <c r="H47" s="55">
        <v>0</v>
      </c>
      <c r="I47" s="55">
        <v>0</v>
      </c>
      <c r="J47" s="56">
        <v>1082000</v>
      </c>
      <c r="K47" s="55">
        <v>0</v>
      </c>
      <c r="L47" s="55">
        <v>1082000</v>
      </c>
      <c r="M47" s="55">
        <v>0</v>
      </c>
      <c r="N47" s="55">
        <v>0</v>
      </c>
      <c r="O47" s="55">
        <v>0</v>
      </c>
      <c r="P47" s="56">
        <f t="shared" si="0"/>
        <v>1082000</v>
      </c>
    </row>
    <row r="48" spans="1:16" ht="38.25" x14ac:dyDescent="0.2">
      <c r="A48" s="53" t="s">
        <v>249</v>
      </c>
      <c r="B48" s="53" t="s">
        <v>250</v>
      </c>
      <c r="C48" s="54" t="s">
        <v>251</v>
      </c>
      <c r="D48" s="55" t="s">
        <v>252</v>
      </c>
      <c r="E48" s="56">
        <v>579680</v>
      </c>
      <c r="F48" s="55">
        <v>579680</v>
      </c>
      <c r="G48" s="55">
        <v>0</v>
      </c>
      <c r="H48" s="55">
        <v>0</v>
      </c>
      <c r="I48" s="55">
        <v>0</v>
      </c>
      <c r="J48" s="56">
        <v>35000</v>
      </c>
      <c r="K48" s="55">
        <v>35000</v>
      </c>
      <c r="L48" s="55">
        <v>0</v>
      </c>
      <c r="M48" s="55">
        <v>0</v>
      </c>
      <c r="N48" s="55">
        <v>0</v>
      </c>
      <c r="O48" s="55">
        <v>35000</v>
      </c>
      <c r="P48" s="56">
        <f t="shared" si="0"/>
        <v>614680</v>
      </c>
    </row>
    <row r="49" spans="1:16" ht="63.75" x14ac:dyDescent="0.2">
      <c r="A49" s="53" t="s">
        <v>253</v>
      </c>
      <c r="B49" s="53" t="s">
        <v>254</v>
      </c>
      <c r="C49" s="54" t="s">
        <v>251</v>
      </c>
      <c r="D49" s="55" t="s">
        <v>255</v>
      </c>
      <c r="E49" s="56">
        <v>2906980</v>
      </c>
      <c r="F49" s="55">
        <v>2906980</v>
      </c>
      <c r="G49" s="55">
        <v>0</v>
      </c>
      <c r="H49" s="55">
        <v>0</v>
      </c>
      <c r="I49" s="55">
        <v>0</v>
      </c>
      <c r="J49" s="56">
        <v>0</v>
      </c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6">
        <f t="shared" si="0"/>
        <v>2906980</v>
      </c>
    </row>
    <row r="50" spans="1:16" x14ac:dyDescent="0.2">
      <c r="A50" s="53" t="s">
        <v>256</v>
      </c>
      <c r="B50" s="53" t="s">
        <v>257</v>
      </c>
      <c r="C50" s="54" t="s">
        <v>258</v>
      </c>
      <c r="D50" s="55" t="s">
        <v>259</v>
      </c>
      <c r="E50" s="56">
        <v>3556515</v>
      </c>
      <c r="F50" s="55">
        <v>3556515</v>
      </c>
      <c r="G50" s="55">
        <v>1993870</v>
      </c>
      <c r="H50" s="55">
        <v>885010</v>
      </c>
      <c r="I50" s="55">
        <v>0</v>
      </c>
      <c r="J50" s="56">
        <v>0</v>
      </c>
      <c r="K50" s="55">
        <v>0</v>
      </c>
      <c r="L50" s="55">
        <v>0</v>
      </c>
      <c r="M50" s="55">
        <v>0</v>
      </c>
      <c r="N50" s="55">
        <v>0</v>
      </c>
      <c r="O50" s="55">
        <v>0</v>
      </c>
      <c r="P50" s="56">
        <f t="shared" si="0"/>
        <v>3556515</v>
      </c>
    </row>
    <row r="51" spans="1:16" x14ac:dyDescent="0.2">
      <c r="A51" s="53" t="s">
        <v>260</v>
      </c>
      <c r="B51" s="53" t="s">
        <v>261</v>
      </c>
      <c r="C51" s="54" t="s">
        <v>258</v>
      </c>
      <c r="D51" s="55" t="s">
        <v>262</v>
      </c>
      <c r="E51" s="56">
        <v>397970</v>
      </c>
      <c r="F51" s="55">
        <v>397970</v>
      </c>
      <c r="G51" s="55">
        <v>270910</v>
      </c>
      <c r="H51" s="55">
        <v>13630</v>
      </c>
      <c r="I51" s="55">
        <v>0</v>
      </c>
      <c r="J51" s="56">
        <v>0</v>
      </c>
      <c r="K51" s="55">
        <v>0</v>
      </c>
      <c r="L51" s="55">
        <v>0</v>
      </c>
      <c r="M51" s="55">
        <v>0</v>
      </c>
      <c r="N51" s="55">
        <v>0</v>
      </c>
      <c r="O51" s="55">
        <v>0</v>
      </c>
      <c r="P51" s="56">
        <f t="shared" si="0"/>
        <v>397970</v>
      </c>
    </row>
    <row r="52" spans="1:16" ht="38.25" x14ac:dyDescent="0.2">
      <c r="A52" s="53" t="s">
        <v>263</v>
      </c>
      <c r="B52" s="53" t="s">
        <v>264</v>
      </c>
      <c r="C52" s="54" t="s">
        <v>265</v>
      </c>
      <c r="D52" s="55" t="s">
        <v>266</v>
      </c>
      <c r="E52" s="56">
        <v>15891595</v>
      </c>
      <c r="F52" s="55">
        <v>15891595</v>
      </c>
      <c r="G52" s="55">
        <v>6660280</v>
      </c>
      <c r="H52" s="55">
        <v>5689385</v>
      </c>
      <c r="I52" s="55">
        <v>0</v>
      </c>
      <c r="J52" s="56">
        <v>408500</v>
      </c>
      <c r="K52" s="55">
        <v>408500</v>
      </c>
      <c r="L52" s="55">
        <v>0</v>
      </c>
      <c r="M52" s="55">
        <v>0</v>
      </c>
      <c r="N52" s="55">
        <v>0</v>
      </c>
      <c r="O52" s="55">
        <v>408500</v>
      </c>
      <c r="P52" s="56">
        <f t="shared" si="0"/>
        <v>16300095</v>
      </c>
    </row>
    <row r="53" spans="1:16" x14ac:dyDescent="0.2">
      <c r="A53" s="53" t="s">
        <v>267</v>
      </c>
      <c r="B53" s="53" t="s">
        <v>268</v>
      </c>
      <c r="C53" s="54" t="s">
        <v>269</v>
      </c>
      <c r="D53" s="55" t="s">
        <v>270</v>
      </c>
      <c r="E53" s="56">
        <v>773150</v>
      </c>
      <c r="F53" s="55">
        <v>773150</v>
      </c>
      <c r="G53" s="55">
        <v>0</v>
      </c>
      <c r="H53" s="55">
        <v>0</v>
      </c>
      <c r="I53" s="55">
        <v>0</v>
      </c>
      <c r="J53" s="56">
        <v>0</v>
      </c>
      <c r="K53" s="55">
        <v>0</v>
      </c>
      <c r="L53" s="55">
        <v>0</v>
      </c>
      <c r="M53" s="55">
        <v>0</v>
      </c>
      <c r="N53" s="55">
        <v>0</v>
      </c>
      <c r="O53" s="55">
        <v>0</v>
      </c>
      <c r="P53" s="56">
        <f t="shared" si="0"/>
        <v>773150</v>
      </c>
    </row>
    <row r="54" spans="1:16" ht="38.25" x14ac:dyDescent="0.2">
      <c r="A54" s="53" t="s">
        <v>271</v>
      </c>
      <c r="B54" s="53" t="s">
        <v>272</v>
      </c>
      <c r="C54" s="54" t="s">
        <v>273</v>
      </c>
      <c r="D54" s="55" t="s">
        <v>274</v>
      </c>
      <c r="E54" s="56">
        <v>4609410</v>
      </c>
      <c r="F54" s="55">
        <v>4609410</v>
      </c>
      <c r="G54" s="55">
        <v>2599580</v>
      </c>
      <c r="H54" s="55">
        <v>1131130</v>
      </c>
      <c r="I54" s="55">
        <v>0</v>
      </c>
      <c r="J54" s="56">
        <v>0</v>
      </c>
      <c r="K54" s="55">
        <v>0</v>
      </c>
      <c r="L54" s="55">
        <v>0</v>
      </c>
      <c r="M54" s="55">
        <v>0</v>
      </c>
      <c r="N54" s="55">
        <v>0</v>
      </c>
      <c r="O54" s="55">
        <v>0</v>
      </c>
      <c r="P54" s="56">
        <f t="shared" si="0"/>
        <v>4609410</v>
      </c>
    </row>
    <row r="55" spans="1:16" ht="25.5" x14ac:dyDescent="0.2">
      <c r="A55" s="53" t="s">
        <v>275</v>
      </c>
      <c r="B55" s="53" t="s">
        <v>276</v>
      </c>
      <c r="C55" s="54" t="s">
        <v>273</v>
      </c>
      <c r="D55" s="55" t="s">
        <v>277</v>
      </c>
      <c r="E55" s="56">
        <v>1556850</v>
      </c>
      <c r="F55" s="55">
        <v>1556850</v>
      </c>
      <c r="G55" s="55">
        <v>0</v>
      </c>
      <c r="H55" s="55">
        <v>0</v>
      </c>
      <c r="I55" s="55">
        <v>0</v>
      </c>
      <c r="J55" s="56">
        <v>0</v>
      </c>
      <c r="K55" s="55">
        <v>0</v>
      </c>
      <c r="L55" s="55">
        <v>0</v>
      </c>
      <c r="M55" s="55">
        <v>0</v>
      </c>
      <c r="N55" s="55">
        <v>0</v>
      </c>
      <c r="O55" s="55">
        <v>0</v>
      </c>
      <c r="P55" s="56">
        <f t="shared" si="0"/>
        <v>1556850</v>
      </c>
    </row>
    <row r="56" spans="1:16" ht="38.25" x14ac:dyDescent="0.2">
      <c r="A56" s="53" t="s">
        <v>278</v>
      </c>
      <c r="B56" s="53" t="s">
        <v>279</v>
      </c>
      <c r="C56" s="54" t="s">
        <v>273</v>
      </c>
      <c r="D56" s="55" t="s">
        <v>280</v>
      </c>
      <c r="E56" s="56">
        <v>109312</v>
      </c>
      <c r="F56" s="55">
        <v>109312</v>
      </c>
      <c r="G56" s="55">
        <v>89600</v>
      </c>
      <c r="H56" s="55">
        <v>0</v>
      </c>
      <c r="I56" s="55">
        <v>0</v>
      </c>
      <c r="J56" s="56">
        <v>0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56">
        <f t="shared" si="0"/>
        <v>109312</v>
      </c>
    </row>
    <row r="57" spans="1:16" ht="38.25" x14ac:dyDescent="0.2">
      <c r="A57" s="53" t="s">
        <v>281</v>
      </c>
      <c r="B57" s="53" t="s">
        <v>282</v>
      </c>
      <c r="C57" s="54" t="s">
        <v>273</v>
      </c>
      <c r="D57" s="55" t="s">
        <v>283</v>
      </c>
      <c r="E57" s="56">
        <v>635000</v>
      </c>
      <c r="F57" s="55">
        <v>635000</v>
      </c>
      <c r="G57" s="55">
        <v>0</v>
      </c>
      <c r="H57" s="55">
        <v>0</v>
      </c>
      <c r="I57" s="55">
        <v>0</v>
      </c>
      <c r="J57" s="56">
        <v>0</v>
      </c>
      <c r="K57" s="55">
        <v>0</v>
      </c>
      <c r="L57" s="55">
        <v>0</v>
      </c>
      <c r="M57" s="55">
        <v>0</v>
      </c>
      <c r="N57" s="55">
        <v>0</v>
      </c>
      <c r="O57" s="55">
        <v>0</v>
      </c>
      <c r="P57" s="56">
        <f t="shared" si="0"/>
        <v>635000</v>
      </c>
    </row>
    <row r="58" spans="1:16" x14ac:dyDescent="0.2">
      <c r="A58" s="53" t="s">
        <v>284</v>
      </c>
      <c r="B58" s="53" t="s">
        <v>285</v>
      </c>
      <c r="C58" s="54" t="s">
        <v>286</v>
      </c>
      <c r="D58" s="55" t="s">
        <v>287</v>
      </c>
      <c r="E58" s="56">
        <v>0</v>
      </c>
      <c r="F58" s="55">
        <v>0</v>
      </c>
      <c r="G58" s="55">
        <v>0</v>
      </c>
      <c r="H58" s="55">
        <v>0</v>
      </c>
      <c r="I58" s="55">
        <v>0</v>
      </c>
      <c r="J58" s="56">
        <v>826000</v>
      </c>
      <c r="K58" s="55">
        <v>826000</v>
      </c>
      <c r="L58" s="55">
        <v>0</v>
      </c>
      <c r="M58" s="55">
        <v>0</v>
      </c>
      <c r="N58" s="55">
        <v>0</v>
      </c>
      <c r="O58" s="55">
        <v>826000</v>
      </c>
      <c r="P58" s="56">
        <f t="shared" si="0"/>
        <v>826000</v>
      </c>
    </row>
    <row r="59" spans="1:16" ht="38.25" x14ac:dyDescent="0.2">
      <c r="A59" s="47" t="s">
        <v>288</v>
      </c>
      <c r="B59" s="48"/>
      <c r="C59" s="49"/>
      <c r="D59" s="50" t="s">
        <v>289</v>
      </c>
      <c r="E59" s="51">
        <v>32332426</v>
      </c>
      <c r="F59" s="52">
        <v>32332426</v>
      </c>
      <c r="G59" s="52">
        <v>14369200</v>
      </c>
      <c r="H59" s="52">
        <v>960337</v>
      </c>
      <c r="I59" s="52">
        <v>0</v>
      </c>
      <c r="J59" s="51">
        <v>211426</v>
      </c>
      <c r="K59" s="52">
        <v>211426</v>
      </c>
      <c r="L59" s="52">
        <v>0</v>
      </c>
      <c r="M59" s="52">
        <v>0</v>
      </c>
      <c r="N59" s="52">
        <v>0</v>
      </c>
      <c r="O59" s="52">
        <v>211426</v>
      </c>
      <c r="P59" s="51">
        <f t="shared" si="0"/>
        <v>32543852</v>
      </c>
    </row>
    <row r="60" spans="1:16" ht="38.25" x14ac:dyDescent="0.2">
      <c r="A60" s="47" t="s">
        <v>290</v>
      </c>
      <c r="B60" s="48"/>
      <c r="C60" s="49"/>
      <c r="D60" s="50" t="s">
        <v>289</v>
      </c>
      <c r="E60" s="51">
        <v>32332426</v>
      </c>
      <c r="F60" s="52">
        <v>32332426</v>
      </c>
      <c r="G60" s="52">
        <v>14369200</v>
      </c>
      <c r="H60" s="52">
        <v>960337</v>
      </c>
      <c r="I60" s="52">
        <v>0</v>
      </c>
      <c r="J60" s="51">
        <v>211426</v>
      </c>
      <c r="K60" s="52">
        <v>211426</v>
      </c>
      <c r="L60" s="52">
        <v>0</v>
      </c>
      <c r="M60" s="52">
        <v>0</v>
      </c>
      <c r="N60" s="52">
        <v>0</v>
      </c>
      <c r="O60" s="52">
        <v>211426</v>
      </c>
      <c r="P60" s="51">
        <f t="shared" si="0"/>
        <v>32543852</v>
      </c>
    </row>
    <row r="61" spans="1:16" ht="38.25" x14ac:dyDescent="0.2">
      <c r="A61" s="53" t="s">
        <v>291</v>
      </c>
      <c r="B61" s="53" t="s">
        <v>189</v>
      </c>
      <c r="C61" s="54" t="s">
        <v>144</v>
      </c>
      <c r="D61" s="55" t="s">
        <v>190</v>
      </c>
      <c r="E61" s="56">
        <v>5880350</v>
      </c>
      <c r="F61" s="55">
        <v>5880350</v>
      </c>
      <c r="G61" s="55">
        <v>4701100</v>
      </c>
      <c r="H61" s="55">
        <v>500</v>
      </c>
      <c r="I61" s="55">
        <v>0</v>
      </c>
      <c r="J61" s="56">
        <v>78864</v>
      </c>
      <c r="K61" s="55">
        <v>78864</v>
      </c>
      <c r="L61" s="55">
        <v>0</v>
      </c>
      <c r="M61" s="55">
        <v>0</v>
      </c>
      <c r="N61" s="55">
        <v>0</v>
      </c>
      <c r="O61" s="55">
        <v>78864</v>
      </c>
      <c r="P61" s="56">
        <f t="shared" si="0"/>
        <v>5959214</v>
      </c>
    </row>
    <row r="62" spans="1:16" ht="38.25" x14ac:dyDescent="0.2">
      <c r="A62" s="53" t="s">
        <v>292</v>
      </c>
      <c r="B62" s="53" t="s">
        <v>293</v>
      </c>
      <c r="C62" s="54" t="s">
        <v>203</v>
      </c>
      <c r="D62" s="55" t="s">
        <v>294</v>
      </c>
      <c r="E62" s="56">
        <v>30000</v>
      </c>
      <c r="F62" s="55">
        <v>30000</v>
      </c>
      <c r="G62" s="55">
        <v>0</v>
      </c>
      <c r="H62" s="55">
        <v>0</v>
      </c>
      <c r="I62" s="55">
        <v>0</v>
      </c>
      <c r="J62" s="56">
        <v>0</v>
      </c>
      <c r="K62" s="55">
        <v>0</v>
      </c>
      <c r="L62" s="55">
        <v>0</v>
      </c>
      <c r="M62" s="55">
        <v>0</v>
      </c>
      <c r="N62" s="55">
        <v>0</v>
      </c>
      <c r="O62" s="55">
        <v>0</v>
      </c>
      <c r="P62" s="56">
        <f t="shared" si="0"/>
        <v>30000</v>
      </c>
    </row>
    <row r="63" spans="1:16" ht="38.25" x14ac:dyDescent="0.2">
      <c r="A63" s="53" t="s">
        <v>295</v>
      </c>
      <c r="B63" s="53" t="s">
        <v>296</v>
      </c>
      <c r="C63" s="54" t="s">
        <v>203</v>
      </c>
      <c r="D63" s="55" t="s">
        <v>297</v>
      </c>
      <c r="E63" s="56">
        <v>70290</v>
      </c>
      <c r="F63" s="55">
        <v>70290</v>
      </c>
      <c r="G63" s="55">
        <v>0</v>
      </c>
      <c r="H63" s="55">
        <v>0</v>
      </c>
      <c r="I63" s="55">
        <v>0</v>
      </c>
      <c r="J63" s="56">
        <v>0</v>
      </c>
      <c r="K63" s="55">
        <v>0</v>
      </c>
      <c r="L63" s="55">
        <v>0</v>
      </c>
      <c r="M63" s="55">
        <v>0</v>
      </c>
      <c r="N63" s="55">
        <v>0</v>
      </c>
      <c r="O63" s="55">
        <v>0</v>
      </c>
      <c r="P63" s="56">
        <f t="shared" si="0"/>
        <v>70290</v>
      </c>
    </row>
    <row r="64" spans="1:16" ht="76.5" x14ac:dyDescent="0.2">
      <c r="A64" s="53" t="s">
        <v>298</v>
      </c>
      <c r="B64" s="53" t="s">
        <v>299</v>
      </c>
      <c r="C64" s="54" t="s">
        <v>251</v>
      </c>
      <c r="D64" s="55" t="s">
        <v>300</v>
      </c>
      <c r="E64" s="56">
        <v>13521244</v>
      </c>
      <c r="F64" s="55">
        <v>13521244</v>
      </c>
      <c r="G64" s="55">
        <v>9668100</v>
      </c>
      <c r="H64" s="55">
        <v>959837</v>
      </c>
      <c r="I64" s="55">
        <v>0</v>
      </c>
      <c r="J64" s="56">
        <v>132562</v>
      </c>
      <c r="K64" s="55">
        <v>132562</v>
      </c>
      <c r="L64" s="55">
        <v>0</v>
      </c>
      <c r="M64" s="55">
        <v>0</v>
      </c>
      <c r="N64" s="55">
        <v>0</v>
      </c>
      <c r="O64" s="55">
        <v>132562</v>
      </c>
      <c r="P64" s="56">
        <f t="shared" si="0"/>
        <v>13653806</v>
      </c>
    </row>
    <row r="65" spans="1:16" ht="76.5" x14ac:dyDescent="0.2">
      <c r="A65" s="53" t="s">
        <v>301</v>
      </c>
      <c r="B65" s="53" t="s">
        <v>302</v>
      </c>
      <c r="C65" s="54" t="s">
        <v>192</v>
      </c>
      <c r="D65" s="55" t="s">
        <v>303</v>
      </c>
      <c r="E65" s="56">
        <v>2020000</v>
      </c>
      <c r="F65" s="55">
        <v>2020000</v>
      </c>
      <c r="G65" s="55">
        <v>0</v>
      </c>
      <c r="H65" s="55">
        <v>0</v>
      </c>
      <c r="I65" s="55">
        <v>0</v>
      </c>
      <c r="J65" s="56">
        <v>0</v>
      </c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56">
        <f t="shared" si="0"/>
        <v>2020000</v>
      </c>
    </row>
    <row r="66" spans="1:16" ht="25.5" x14ac:dyDescent="0.2">
      <c r="A66" s="53" t="s">
        <v>304</v>
      </c>
      <c r="B66" s="53" t="s">
        <v>305</v>
      </c>
      <c r="C66" s="54" t="s">
        <v>306</v>
      </c>
      <c r="D66" s="55" t="s">
        <v>307</v>
      </c>
      <c r="E66" s="56">
        <v>1700000</v>
      </c>
      <c r="F66" s="55">
        <v>1700000</v>
      </c>
      <c r="G66" s="55">
        <v>0</v>
      </c>
      <c r="H66" s="55">
        <v>0</v>
      </c>
      <c r="I66" s="55">
        <v>0</v>
      </c>
      <c r="J66" s="56">
        <v>0</v>
      </c>
      <c r="K66" s="55">
        <v>0</v>
      </c>
      <c r="L66" s="55">
        <v>0</v>
      </c>
      <c r="M66" s="55">
        <v>0</v>
      </c>
      <c r="N66" s="55">
        <v>0</v>
      </c>
      <c r="O66" s="55">
        <v>0</v>
      </c>
      <c r="P66" s="56">
        <f t="shared" si="0"/>
        <v>1700000</v>
      </c>
    </row>
    <row r="67" spans="1:16" ht="38.25" x14ac:dyDescent="0.2">
      <c r="A67" s="53" t="s">
        <v>308</v>
      </c>
      <c r="B67" s="53" t="s">
        <v>309</v>
      </c>
      <c r="C67" s="54" t="s">
        <v>306</v>
      </c>
      <c r="D67" s="55" t="s">
        <v>310</v>
      </c>
      <c r="E67" s="56">
        <v>270000</v>
      </c>
      <c r="F67" s="55">
        <v>270000</v>
      </c>
      <c r="G67" s="55">
        <v>0</v>
      </c>
      <c r="H67" s="55">
        <v>0</v>
      </c>
      <c r="I67" s="55">
        <v>0</v>
      </c>
      <c r="J67" s="56">
        <v>0</v>
      </c>
      <c r="K67" s="55">
        <v>0</v>
      </c>
      <c r="L67" s="55">
        <v>0</v>
      </c>
      <c r="M67" s="55">
        <v>0</v>
      </c>
      <c r="N67" s="55">
        <v>0</v>
      </c>
      <c r="O67" s="55">
        <v>0</v>
      </c>
      <c r="P67" s="56">
        <f t="shared" si="0"/>
        <v>270000</v>
      </c>
    </row>
    <row r="68" spans="1:16" ht="25.5" x14ac:dyDescent="0.2">
      <c r="A68" s="53" t="s">
        <v>311</v>
      </c>
      <c r="B68" s="53" t="s">
        <v>312</v>
      </c>
      <c r="C68" s="54" t="s">
        <v>313</v>
      </c>
      <c r="D68" s="55" t="s">
        <v>314</v>
      </c>
      <c r="E68" s="56">
        <v>8840542</v>
      </c>
      <c r="F68" s="55">
        <v>8840542</v>
      </c>
      <c r="G68" s="55">
        <v>0</v>
      </c>
      <c r="H68" s="55">
        <v>0</v>
      </c>
      <c r="I68" s="55">
        <v>0</v>
      </c>
      <c r="J68" s="56">
        <v>0</v>
      </c>
      <c r="K68" s="55">
        <v>0</v>
      </c>
      <c r="L68" s="55">
        <v>0</v>
      </c>
      <c r="M68" s="55">
        <v>0</v>
      </c>
      <c r="N68" s="55">
        <v>0</v>
      </c>
      <c r="O68" s="55">
        <v>0</v>
      </c>
      <c r="P68" s="56">
        <f t="shared" si="0"/>
        <v>8840542</v>
      </c>
    </row>
    <row r="69" spans="1:16" ht="25.5" x14ac:dyDescent="0.2">
      <c r="A69" s="47" t="s">
        <v>315</v>
      </c>
      <c r="B69" s="48"/>
      <c r="C69" s="49"/>
      <c r="D69" s="50" t="s">
        <v>316</v>
      </c>
      <c r="E69" s="51">
        <v>1544980</v>
      </c>
      <c r="F69" s="52">
        <v>1544980</v>
      </c>
      <c r="G69" s="52">
        <v>1190215</v>
      </c>
      <c r="H69" s="52">
        <v>23925</v>
      </c>
      <c r="I69" s="52">
        <v>0</v>
      </c>
      <c r="J69" s="51">
        <v>0</v>
      </c>
      <c r="K69" s="52">
        <v>0</v>
      </c>
      <c r="L69" s="52">
        <v>0</v>
      </c>
      <c r="M69" s="52">
        <v>0</v>
      </c>
      <c r="N69" s="52">
        <v>0</v>
      </c>
      <c r="O69" s="52">
        <v>0</v>
      </c>
      <c r="P69" s="51">
        <f t="shared" si="0"/>
        <v>1544980</v>
      </c>
    </row>
    <row r="70" spans="1:16" ht="25.5" x14ac:dyDescent="0.2">
      <c r="A70" s="47" t="s">
        <v>317</v>
      </c>
      <c r="B70" s="48"/>
      <c r="C70" s="49"/>
      <c r="D70" s="50" t="s">
        <v>316</v>
      </c>
      <c r="E70" s="51">
        <v>1544980</v>
      </c>
      <c r="F70" s="52">
        <v>1544980</v>
      </c>
      <c r="G70" s="52">
        <v>1190215</v>
      </c>
      <c r="H70" s="52">
        <v>23925</v>
      </c>
      <c r="I70" s="52">
        <v>0</v>
      </c>
      <c r="J70" s="51">
        <v>0</v>
      </c>
      <c r="K70" s="52">
        <v>0</v>
      </c>
      <c r="L70" s="52">
        <v>0</v>
      </c>
      <c r="M70" s="52">
        <v>0</v>
      </c>
      <c r="N70" s="52">
        <v>0</v>
      </c>
      <c r="O70" s="52">
        <v>0</v>
      </c>
      <c r="P70" s="51">
        <f t="shared" si="0"/>
        <v>1544980</v>
      </c>
    </row>
    <row r="71" spans="1:16" ht="38.25" x14ac:dyDescent="0.2">
      <c r="A71" s="53" t="s">
        <v>318</v>
      </c>
      <c r="B71" s="53" t="s">
        <v>189</v>
      </c>
      <c r="C71" s="54" t="s">
        <v>144</v>
      </c>
      <c r="D71" s="55" t="s">
        <v>190</v>
      </c>
      <c r="E71" s="56">
        <v>1529000</v>
      </c>
      <c r="F71" s="55">
        <v>1529000</v>
      </c>
      <c r="G71" s="55">
        <v>1190215</v>
      </c>
      <c r="H71" s="55">
        <v>23925</v>
      </c>
      <c r="I71" s="55">
        <v>0</v>
      </c>
      <c r="J71" s="56">
        <v>0</v>
      </c>
      <c r="K71" s="55">
        <v>0</v>
      </c>
      <c r="L71" s="55">
        <v>0</v>
      </c>
      <c r="M71" s="55">
        <v>0</v>
      </c>
      <c r="N71" s="55">
        <v>0</v>
      </c>
      <c r="O71" s="55">
        <v>0</v>
      </c>
      <c r="P71" s="56">
        <f t="shared" si="0"/>
        <v>1529000</v>
      </c>
    </row>
    <row r="72" spans="1:16" ht="51" x14ac:dyDescent="0.2">
      <c r="A72" s="53" t="s">
        <v>319</v>
      </c>
      <c r="B72" s="53" t="s">
        <v>320</v>
      </c>
      <c r="C72" s="54" t="s">
        <v>251</v>
      </c>
      <c r="D72" s="55" t="s">
        <v>321</v>
      </c>
      <c r="E72" s="56">
        <v>15980</v>
      </c>
      <c r="F72" s="55">
        <v>15980</v>
      </c>
      <c r="G72" s="55">
        <v>0</v>
      </c>
      <c r="H72" s="55">
        <v>0</v>
      </c>
      <c r="I72" s="55">
        <v>0</v>
      </c>
      <c r="J72" s="56">
        <v>0</v>
      </c>
      <c r="K72" s="55">
        <v>0</v>
      </c>
      <c r="L72" s="55">
        <v>0</v>
      </c>
      <c r="M72" s="55">
        <v>0</v>
      </c>
      <c r="N72" s="55">
        <v>0</v>
      </c>
      <c r="O72" s="55">
        <v>0</v>
      </c>
      <c r="P72" s="56">
        <f t="shared" si="0"/>
        <v>15980</v>
      </c>
    </row>
    <row r="73" spans="1:16" ht="38.25" x14ac:dyDescent="0.2">
      <c r="A73" s="47" t="s">
        <v>322</v>
      </c>
      <c r="B73" s="48"/>
      <c r="C73" s="49"/>
      <c r="D73" s="50" t="s">
        <v>323</v>
      </c>
      <c r="E73" s="51">
        <v>41692500</v>
      </c>
      <c r="F73" s="52">
        <v>16699562</v>
      </c>
      <c r="G73" s="52">
        <v>3098016</v>
      </c>
      <c r="H73" s="52">
        <v>1357200</v>
      </c>
      <c r="I73" s="52">
        <v>24992938</v>
      </c>
      <c r="J73" s="51">
        <v>2121205</v>
      </c>
      <c r="K73" s="52">
        <v>1757105</v>
      </c>
      <c r="L73" s="52">
        <v>364100</v>
      </c>
      <c r="M73" s="52">
        <v>0</v>
      </c>
      <c r="N73" s="52">
        <v>0</v>
      </c>
      <c r="O73" s="52">
        <v>1757105</v>
      </c>
      <c r="P73" s="51">
        <f t="shared" si="0"/>
        <v>43813705</v>
      </c>
    </row>
    <row r="74" spans="1:16" ht="38.25" x14ac:dyDescent="0.2">
      <c r="A74" s="47" t="s">
        <v>324</v>
      </c>
      <c r="B74" s="48"/>
      <c r="C74" s="49"/>
      <c r="D74" s="50" t="s">
        <v>323</v>
      </c>
      <c r="E74" s="51">
        <v>41692500</v>
      </c>
      <c r="F74" s="52">
        <v>16699562</v>
      </c>
      <c r="G74" s="52">
        <v>3098016</v>
      </c>
      <c r="H74" s="52">
        <v>1357200</v>
      </c>
      <c r="I74" s="52">
        <v>24992938</v>
      </c>
      <c r="J74" s="51">
        <v>2121205</v>
      </c>
      <c r="K74" s="52">
        <v>1757105</v>
      </c>
      <c r="L74" s="52">
        <v>364100</v>
      </c>
      <c r="M74" s="52">
        <v>0</v>
      </c>
      <c r="N74" s="52">
        <v>0</v>
      </c>
      <c r="O74" s="52">
        <v>1757105</v>
      </c>
      <c r="P74" s="51">
        <f t="shared" si="0"/>
        <v>43813705</v>
      </c>
    </row>
    <row r="75" spans="1:16" ht="38.25" x14ac:dyDescent="0.2">
      <c r="A75" s="53" t="s">
        <v>325</v>
      </c>
      <c r="B75" s="53" t="s">
        <v>189</v>
      </c>
      <c r="C75" s="54" t="s">
        <v>144</v>
      </c>
      <c r="D75" s="55" t="s">
        <v>190</v>
      </c>
      <c r="E75" s="56">
        <v>3994720</v>
      </c>
      <c r="F75" s="55">
        <v>3994720</v>
      </c>
      <c r="G75" s="55">
        <v>3098016</v>
      </c>
      <c r="H75" s="55">
        <v>93000</v>
      </c>
      <c r="I75" s="55">
        <v>0</v>
      </c>
      <c r="J75" s="56">
        <v>0</v>
      </c>
      <c r="K75" s="55">
        <v>0</v>
      </c>
      <c r="L75" s="55">
        <v>0</v>
      </c>
      <c r="M75" s="55">
        <v>0</v>
      </c>
      <c r="N75" s="55">
        <v>0</v>
      </c>
      <c r="O75" s="55">
        <v>0</v>
      </c>
      <c r="P75" s="56">
        <f t="shared" si="0"/>
        <v>3994720</v>
      </c>
    </row>
    <row r="76" spans="1:16" ht="32.25" customHeight="1" x14ac:dyDescent="0.2">
      <c r="A76" s="53" t="s">
        <v>326</v>
      </c>
      <c r="B76" s="53" t="s">
        <v>327</v>
      </c>
      <c r="C76" s="54" t="s">
        <v>328</v>
      </c>
      <c r="D76" s="55" t="s">
        <v>329</v>
      </c>
      <c r="E76" s="56">
        <v>140000</v>
      </c>
      <c r="F76" s="55">
        <v>140000</v>
      </c>
      <c r="G76" s="55">
        <v>0</v>
      </c>
      <c r="H76" s="55">
        <v>0</v>
      </c>
      <c r="I76" s="55">
        <v>0</v>
      </c>
      <c r="J76" s="56">
        <v>0</v>
      </c>
      <c r="K76" s="55">
        <v>0</v>
      </c>
      <c r="L76" s="55">
        <v>0</v>
      </c>
      <c r="M76" s="55">
        <v>0</v>
      </c>
      <c r="N76" s="55">
        <v>0</v>
      </c>
      <c r="O76" s="55">
        <v>0</v>
      </c>
      <c r="P76" s="56">
        <f t="shared" si="0"/>
        <v>140000</v>
      </c>
    </row>
    <row r="77" spans="1:16" ht="25.5" x14ac:dyDescent="0.2">
      <c r="A77" s="53" t="s">
        <v>330</v>
      </c>
      <c r="B77" s="53" t="s">
        <v>312</v>
      </c>
      <c r="C77" s="54" t="s">
        <v>313</v>
      </c>
      <c r="D77" s="55" t="s">
        <v>314</v>
      </c>
      <c r="E77" s="56">
        <v>600000</v>
      </c>
      <c r="F77" s="55">
        <v>600000</v>
      </c>
      <c r="G77" s="55">
        <v>0</v>
      </c>
      <c r="H77" s="55">
        <v>0</v>
      </c>
      <c r="I77" s="55">
        <v>0</v>
      </c>
      <c r="J77" s="56">
        <v>0</v>
      </c>
      <c r="K77" s="55">
        <v>0</v>
      </c>
      <c r="L77" s="55">
        <v>0</v>
      </c>
      <c r="M77" s="55">
        <v>0</v>
      </c>
      <c r="N77" s="55">
        <v>0</v>
      </c>
      <c r="O77" s="55">
        <v>0</v>
      </c>
      <c r="P77" s="56">
        <f t="shared" si="0"/>
        <v>600000</v>
      </c>
    </row>
    <row r="78" spans="1:16" ht="25.5" x14ac:dyDescent="0.2">
      <c r="A78" s="53" t="s">
        <v>331</v>
      </c>
      <c r="B78" s="53" t="s">
        <v>332</v>
      </c>
      <c r="C78" s="54" t="s">
        <v>333</v>
      </c>
      <c r="D78" s="55" t="s">
        <v>334</v>
      </c>
      <c r="E78" s="56">
        <v>744642</v>
      </c>
      <c r="F78" s="55">
        <v>744642</v>
      </c>
      <c r="G78" s="55">
        <v>0</v>
      </c>
      <c r="H78" s="55">
        <v>0</v>
      </c>
      <c r="I78" s="55">
        <v>0</v>
      </c>
      <c r="J78" s="56">
        <v>0</v>
      </c>
      <c r="K78" s="55">
        <v>0</v>
      </c>
      <c r="L78" s="55">
        <v>0</v>
      </c>
      <c r="M78" s="55">
        <v>0</v>
      </c>
      <c r="N78" s="55">
        <v>0</v>
      </c>
      <c r="O78" s="55">
        <v>0</v>
      </c>
      <c r="P78" s="56">
        <f t="shared" ref="P78:P100" si="1">E78+J78</f>
        <v>744642</v>
      </c>
    </row>
    <row r="79" spans="1:16" ht="25.5" x14ac:dyDescent="0.2">
      <c r="A79" s="53" t="s">
        <v>335</v>
      </c>
      <c r="B79" s="53" t="s">
        <v>336</v>
      </c>
      <c r="C79" s="54" t="s">
        <v>337</v>
      </c>
      <c r="D79" s="55" t="s">
        <v>338</v>
      </c>
      <c r="E79" s="56">
        <v>2353235</v>
      </c>
      <c r="F79" s="55">
        <v>0</v>
      </c>
      <c r="G79" s="55">
        <v>0</v>
      </c>
      <c r="H79" s="55">
        <v>0</v>
      </c>
      <c r="I79" s="55">
        <v>2353235</v>
      </c>
      <c r="J79" s="56">
        <v>219800</v>
      </c>
      <c r="K79" s="55">
        <v>219800</v>
      </c>
      <c r="L79" s="55">
        <v>0</v>
      </c>
      <c r="M79" s="55">
        <v>0</v>
      </c>
      <c r="N79" s="55">
        <v>0</v>
      </c>
      <c r="O79" s="55">
        <v>219800</v>
      </c>
      <c r="P79" s="56">
        <f t="shared" si="1"/>
        <v>2573035</v>
      </c>
    </row>
    <row r="80" spans="1:16" ht="51" x14ac:dyDescent="0.2">
      <c r="A80" s="53" t="s">
        <v>339</v>
      </c>
      <c r="B80" s="53" t="s">
        <v>340</v>
      </c>
      <c r="C80" s="54" t="s">
        <v>337</v>
      </c>
      <c r="D80" s="55" t="s">
        <v>341</v>
      </c>
      <c r="E80" s="56">
        <v>3683200</v>
      </c>
      <c r="F80" s="55">
        <v>0</v>
      </c>
      <c r="G80" s="55">
        <v>0</v>
      </c>
      <c r="H80" s="55">
        <v>0</v>
      </c>
      <c r="I80" s="55">
        <v>3683200</v>
      </c>
      <c r="J80" s="56">
        <v>0</v>
      </c>
      <c r="K80" s="55">
        <v>0</v>
      </c>
      <c r="L80" s="55">
        <v>0</v>
      </c>
      <c r="M80" s="55">
        <v>0</v>
      </c>
      <c r="N80" s="55">
        <v>0</v>
      </c>
      <c r="O80" s="55">
        <v>0</v>
      </c>
      <c r="P80" s="56">
        <f t="shared" si="1"/>
        <v>3683200</v>
      </c>
    </row>
    <row r="81" spans="1:16" x14ac:dyDescent="0.2">
      <c r="A81" s="53" t="s">
        <v>342</v>
      </c>
      <c r="B81" s="53" t="s">
        <v>343</v>
      </c>
      <c r="C81" s="54" t="s">
        <v>337</v>
      </c>
      <c r="D81" s="55" t="s">
        <v>344</v>
      </c>
      <c r="E81" s="56">
        <v>29179945</v>
      </c>
      <c r="F81" s="55">
        <v>10720200</v>
      </c>
      <c r="G81" s="55">
        <v>0</v>
      </c>
      <c r="H81" s="55">
        <v>1264200</v>
      </c>
      <c r="I81" s="55">
        <v>18459745</v>
      </c>
      <c r="J81" s="56">
        <v>472400</v>
      </c>
      <c r="K81" s="55">
        <v>472400</v>
      </c>
      <c r="L81" s="55">
        <v>0</v>
      </c>
      <c r="M81" s="55">
        <v>0</v>
      </c>
      <c r="N81" s="55">
        <v>0</v>
      </c>
      <c r="O81" s="55">
        <v>472400</v>
      </c>
      <c r="P81" s="56">
        <f t="shared" si="1"/>
        <v>29652345</v>
      </c>
    </row>
    <row r="82" spans="1:16" ht="25.5" x14ac:dyDescent="0.2">
      <c r="A82" s="53" t="s">
        <v>345</v>
      </c>
      <c r="B82" s="53" t="s">
        <v>346</v>
      </c>
      <c r="C82" s="54" t="s">
        <v>347</v>
      </c>
      <c r="D82" s="55" t="s">
        <v>348</v>
      </c>
      <c r="E82" s="56">
        <v>0</v>
      </c>
      <c r="F82" s="55">
        <v>0</v>
      </c>
      <c r="G82" s="55">
        <v>0</v>
      </c>
      <c r="H82" s="55">
        <v>0</v>
      </c>
      <c r="I82" s="55">
        <v>0</v>
      </c>
      <c r="J82" s="56">
        <v>1064905</v>
      </c>
      <c r="K82" s="55">
        <v>1064905</v>
      </c>
      <c r="L82" s="55">
        <v>0</v>
      </c>
      <c r="M82" s="55">
        <v>0</v>
      </c>
      <c r="N82" s="55">
        <v>0</v>
      </c>
      <c r="O82" s="55">
        <v>1064905</v>
      </c>
      <c r="P82" s="56">
        <f t="shared" si="1"/>
        <v>1064905</v>
      </c>
    </row>
    <row r="83" spans="1:16" x14ac:dyDescent="0.2">
      <c r="A83" s="53" t="s">
        <v>349</v>
      </c>
      <c r="B83" s="53" t="s">
        <v>350</v>
      </c>
      <c r="C83" s="54" t="s">
        <v>351</v>
      </c>
      <c r="D83" s="55" t="s">
        <v>352</v>
      </c>
      <c r="E83" s="56">
        <v>400000</v>
      </c>
      <c r="F83" s="55">
        <v>400000</v>
      </c>
      <c r="G83" s="55">
        <v>0</v>
      </c>
      <c r="H83" s="55">
        <v>0</v>
      </c>
      <c r="I83" s="55">
        <v>0</v>
      </c>
      <c r="J83" s="56">
        <v>0</v>
      </c>
      <c r="K83" s="55">
        <v>0</v>
      </c>
      <c r="L83" s="55">
        <v>0</v>
      </c>
      <c r="M83" s="55">
        <v>0</v>
      </c>
      <c r="N83" s="55">
        <v>0</v>
      </c>
      <c r="O83" s="55">
        <v>0</v>
      </c>
      <c r="P83" s="56">
        <f t="shared" si="1"/>
        <v>400000</v>
      </c>
    </row>
    <row r="84" spans="1:16" ht="25.5" x14ac:dyDescent="0.2">
      <c r="A84" s="53" t="s">
        <v>353</v>
      </c>
      <c r="B84" s="53" t="s">
        <v>354</v>
      </c>
      <c r="C84" s="54" t="s">
        <v>168</v>
      </c>
      <c r="D84" s="55" t="s">
        <v>355</v>
      </c>
      <c r="E84" s="56">
        <v>496758</v>
      </c>
      <c r="F84" s="55">
        <v>0</v>
      </c>
      <c r="G84" s="55">
        <v>0</v>
      </c>
      <c r="H84" s="55">
        <v>0</v>
      </c>
      <c r="I84" s="55">
        <v>496758</v>
      </c>
      <c r="J84" s="56">
        <v>0</v>
      </c>
      <c r="K84" s="55">
        <v>0</v>
      </c>
      <c r="L84" s="55">
        <v>0</v>
      </c>
      <c r="M84" s="55">
        <v>0</v>
      </c>
      <c r="N84" s="55">
        <v>0</v>
      </c>
      <c r="O84" s="55">
        <v>0</v>
      </c>
      <c r="P84" s="56">
        <f t="shared" si="1"/>
        <v>496758</v>
      </c>
    </row>
    <row r="85" spans="1:16" ht="25.5" x14ac:dyDescent="0.2">
      <c r="A85" s="53" t="s">
        <v>356</v>
      </c>
      <c r="B85" s="53" t="s">
        <v>357</v>
      </c>
      <c r="C85" s="54" t="s">
        <v>358</v>
      </c>
      <c r="D85" s="55" t="s">
        <v>359</v>
      </c>
      <c r="E85" s="56">
        <v>100000</v>
      </c>
      <c r="F85" s="55">
        <v>100000</v>
      </c>
      <c r="G85" s="55">
        <v>0</v>
      </c>
      <c r="H85" s="55">
        <v>0</v>
      </c>
      <c r="I85" s="55">
        <v>0</v>
      </c>
      <c r="J85" s="56">
        <v>0</v>
      </c>
      <c r="K85" s="55">
        <v>0</v>
      </c>
      <c r="L85" s="55">
        <v>0</v>
      </c>
      <c r="M85" s="55">
        <v>0</v>
      </c>
      <c r="N85" s="55">
        <v>0</v>
      </c>
      <c r="O85" s="55">
        <v>0</v>
      </c>
      <c r="P85" s="56">
        <f t="shared" si="1"/>
        <v>100000</v>
      </c>
    </row>
    <row r="86" spans="1:16" ht="25.5" x14ac:dyDescent="0.2">
      <c r="A86" s="53" t="s">
        <v>360</v>
      </c>
      <c r="B86" s="53" t="s">
        <v>361</v>
      </c>
      <c r="C86" s="54" t="s">
        <v>362</v>
      </c>
      <c r="D86" s="55" t="s">
        <v>363</v>
      </c>
      <c r="E86" s="56">
        <v>0</v>
      </c>
      <c r="F86" s="55">
        <v>0</v>
      </c>
      <c r="G86" s="55">
        <v>0</v>
      </c>
      <c r="H86" s="55">
        <v>0</v>
      </c>
      <c r="I86" s="55">
        <v>0</v>
      </c>
      <c r="J86" s="56">
        <v>364100</v>
      </c>
      <c r="K86" s="55">
        <v>0</v>
      </c>
      <c r="L86" s="55">
        <v>364100</v>
      </c>
      <c r="M86" s="55">
        <v>0</v>
      </c>
      <c r="N86" s="55">
        <v>0</v>
      </c>
      <c r="O86" s="55">
        <v>0</v>
      </c>
      <c r="P86" s="56">
        <f t="shared" si="1"/>
        <v>364100</v>
      </c>
    </row>
    <row r="87" spans="1:16" ht="25.5" x14ac:dyDescent="0.2">
      <c r="A87" s="47" t="s">
        <v>364</v>
      </c>
      <c r="B87" s="48"/>
      <c r="C87" s="49"/>
      <c r="D87" s="50" t="s">
        <v>365</v>
      </c>
      <c r="E87" s="51">
        <v>1328500</v>
      </c>
      <c r="F87" s="52">
        <v>1328500</v>
      </c>
      <c r="G87" s="52">
        <v>931800</v>
      </c>
      <c r="H87" s="52">
        <v>77900</v>
      </c>
      <c r="I87" s="52">
        <v>0</v>
      </c>
      <c r="J87" s="51">
        <v>0</v>
      </c>
      <c r="K87" s="52">
        <v>0</v>
      </c>
      <c r="L87" s="52">
        <v>0</v>
      </c>
      <c r="M87" s="52">
        <v>0</v>
      </c>
      <c r="N87" s="52">
        <v>0</v>
      </c>
      <c r="O87" s="52">
        <v>0</v>
      </c>
      <c r="P87" s="51">
        <f t="shared" si="1"/>
        <v>1328500</v>
      </c>
    </row>
    <row r="88" spans="1:16" ht="25.5" x14ac:dyDescent="0.2">
      <c r="A88" s="47" t="s">
        <v>366</v>
      </c>
      <c r="B88" s="48"/>
      <c r="C88" s="49"/>
      <c r="D88" s="50" t="s">
        <v>365</v>
      </c>
      <c r="E88" s="51">
        <v>1328500</v>
      </c>
      <c r="F88" s="52">
        <v>1328500</v>
      </c>
      <c r="G88" s="52">
        <v>931800</v>
      </c>
      <c r="H88" s="52">
        <v>77900</v>
      </c>
      <c r="I88" s="52">
        <v>0</v>
      </c>
      <c r="J88" s="51">
        <v>0</v>
      </c>
      <c r="K88" s="52">
        <v>0</v>
      </c>
      <c r="L88" s="52">
        <v>0</v>
      </c>
      <c r="M88" s="52">
        <v>0</v>
      </c>
      <c r="N88" s="52">
        <v>0</v>
      </c>
      <c r="O88" s="52">
        <v>0</v>
      </c>
      <c r="P88" s="51">
        <f t="shared" si="1"/>
        <v>1328500</v>
      </c>
    </row>
    <row r="89" spans="1:16" ht="38.25" x14ac:dyDescent="0.2">
      <c r="A89" s="53" t="s">
        <v>367</v>
      </c>
      <c r="B89" s="53" t="s">
        <v>189</v>
      </c>
      <c r="C89" s="54" t="s">
        <v>144</v>
      </c>
      <c r="D89" s="55" t="s">
        <v>190</v>
      </c>
      <c r="E89" s="56">
        <v>1268500</v>
      </c>
      <c r="F89" s="55">
        <v>1268500</v>
      </c>
      <c r="G89" s="55">
        <v>931800</v>
      </c>
      <c r="H89" s="55">
        <v>77900</v>
      </c>
      <c r="I89" s="55">
        <v>0</v>
      </c>
      <c r="J89" s="56">
        <v>0</v>
      </c>
      <c r="K89" s="55">
        <v>0</v>
      </c>
      <c r="L89" s="55">
        <v>0</v>
      </c>
      <c r="M89" s="55">
        <v>0</v>
      </c>
      <c r="N89" s="55">
        <v>0</v>
      </c>
      <c r="O89" s="55">
        <v>0</v>
      </c>
      <c r="P89" s="56">
        <f t="shared" si="1"/>
        <v>1268500</v>
      </c>
    </row>
    <row r="90" spans="1:16" x14ac:dyDescent="0.2">
      <c r="A90" s="53" t="s">
        <v>368</v>
      </c>
      <c r="B90" s="53" t="s">
        <v>163</v>
      </c>
      <c r="C90" s="54" t="s">
        <v>164</v>
      </c>
      <c r="D90" s="55" t="s">
        <v>165</v>
      </c>
      <c r="E90" s="56">
        <v>60000</v>
      </c>
      <c r="F90" s="55">
        <v>60000</v>
      </c>
      <c r="G90" s="55">
        <v>0</v>
      </c>
      <c r="H90" s="55">
        <v>0</v>
      </c>
      <c r="I90" s="55">
        <v>0</v>
      </c>
      <c r="J90" s="56">
        <v>0</v>
      </c>
      <c r="K90" s="55">
        <v>0</v>
      </c>
      <c r="L90" s="55">
        <v>0</v>
      </c>
      <c r="M90" s="55">
        <v>0</v>
      </c>
      <c r="N90" s="55">
        <v>0</v>
      </c>
      <c r="O90" s="55">
        <v>0</v>
      </c>
      <c r="P90" s="56">
        <f t="shared" si="1"/>
        <v>60000</v>
      </c>
    </row>
    <row r="91" spans="1:16" ht="25.5" x14ac:dyDescent="0.2">
      <c r="A91" s="47" t="s">
        <v>369</v>
      </c>
      <c r="B91" s="48"/>
      <c r="C91" s="49"/>
      <c r="D91" s="50" t="s">
        <v>370</v>
      </c>
      <c r="E91" s="51">
        <v>1730000</v>
      </c>
      <c r="F91" s="52">
        <v>1730000</v>
      </c>
      <c r="G91" s="52">
        <v>1339440</v>
      </c>
      <c r="H91" s="52">
        <v>58000</v>
      </c>
      <c r="I91" s="52">
        <v>0</v>
      </c>
      <c r="J91" s="51">
        <v>0</v>
      </c>
      <c r="K91" s="52">
        <v>0</v>
      </c>
      <c r="L91" s="52">
        <v>0</v>
      </c>
      <c r="M91" s="52">
        <v>0</v>
      </c>
      <c r="N91" s="52">
        <v>0</v>
      </c>
      <c r="O91" s="52">
        <v>0</v>
      </c>
      <c r="P91" s="51">
        <f t="shared" si="1"/>
        <v>1730000</v>
      </c>
    </row>
    <row r="92" spans="1:16" ht="25.5" x14ac:dyDescent="0.2">
      <c r="A92" s="47" t="s">
        <v>371</v>
      </c>
      <c r="B92" s="48"/>
      <c r="C92" s="49"/>
      <c r="D92" s="50" t="s">
        <v>370</v>
      </c>
      <c r="E92" s="51">
        <v>1730000</v>
      </c>
      <c r="F92" s="52">
        <v>1730000</v>
      </c>
      <c r="G92" s="52">
        <v>1339440</v>
      </c>
      <c r="H92" s="52">
        <v>58000</v>
      </c>
      <c r="I92" s="52">
        <v>0</v>
      </c>
      <c r="J92" s="51">
        <v>0</v>
      </c>
      <c r="K92" s="52">
        <v>0</v>
      </c>
      <c r="L92" s="52">
        <v>0</v>
      </c>
      <c r="M92" s="52">
        <v>0</v>
      </c>
      <c r="N92" s="52">
        <v>0</v>
      </c>
      <c r="O92" s="52">
        <v>0</v>
      </c>
      <c r="P92" s="51">
        <f t="shared" si="1"/>
        <v>1730000</v>
      </c>
    </row>
    <row r="93" spans="1:16" ht="38.25" x14ac:dyDescent="0.2">
      <c r="A93" s="53" t="s">
        <v>372</v>
      </c>
      <c r="B93" s="53" t="s">
        <v>189</v>
      </c>
      <c r="C93" s="54" t="s">
        <v>144</v>
      </c>
      <c r="D93" s="55" t="s">
        <v>190</v>
      </c>
      <c r="E93" s="56">
        <v>1730000</v>
      </c>
      <c r="F93" s="55">
        <v>1730000</v>
      </c>
      <c r="G93" s="55">
        <v>1339440</v>
      </c>
      <c r="H93" s="55">
        <v>58000</v>
      </c>
      <c r="I93" s="55">
        <v>0</v>
      </c>
      <c r="J93" s="56">
        <v>0</v>
      </c>
      <c r="K93" s="55">
        <v>0</v>
      </c>
      <c r="L93" s="55">
        <v>0</v>
      </c>
      <c r="M93" s="55">
        <v>0</v>
      </c>
      <c r="N93" s="55">
        <v>0</v>
      </c>
      <c r="O93" s="55">
        <v>0</v>
      </c>
      <c r="P93" s="56">
        <f t="shared" si="1"/>
        <v>1730000</v>
      </c>
    </row>
    <row r="94" spans="1:16" ht="25.5" x14ac:dyDescent="0.2">
      <c r="A94" s="47" t="s">
        <v>373</v>
      </c>
      <c r="B94" s="48"/>
      <c r="C94" s="49"/>
      <c r="D94" s="50" t="s">
        <v>374</v>
      </c>
      <c r="E94" s="51">
        <v>7537100</v>
      </c>
      <c r="F94" s="52">
        <v>5737100</v>
      </c>
      <c r="G94" s="52">
        <v>2176300</v>
      </c>
      <c r="H94" s="52">
        <v>92000</v>
      </c>
      <c r="I94" s="52">
        <v>0</v>
      </c>
      <c r="J94" s="51">
        <v>3369100</v>
      </c>
      <c r="K94" s="52">
        <v>3369100</v>
      </c>
      <c r="L94" s="52">
        <v>0</v>
      </c>
      <c r="M94" s="52">
        <v>0</v>
      </c>
      <c r="N94" s="52">
        <v>0</v>
      </c>
      <c r="O94" s="52">
        <v>3369100</v>
      </c>
      <c r="P94" s="51">
        <f t="shared" si="1"/>
        <v>10906200</v>
      </c>
    </row>
    <row r="95" spans="1:16" ht="25.5" x14ac:dyDescent="0.2">
      <c r="A95" s="47" t="s">
        <v>375</v>
      </c>
      <c r="B95" s="48"/>
      <c r="C95" s="49"/>
      <c r="D95" s="50" t="s">
        <v>374</v>
      </c>
      <c r="E95" s="51">
        <v>7537100</v>
      </c>
      <c r="F95" s="52">
        <v>5737100</v>
      </c>
      <c r="G95" s="52">
        <v>2176300</v>
      </c>
      <c r="H95" s="52">
        <v>92000</v>
      </c>
      <c r="I95" s="52">
        <v>0</v>
      </c>
      <c r="J95" s="51">
        <v>3369100</v>
      </c>
      <c r="K95" s="52">
        <v>3369100</v>
      </c>
      <c r="L95" s="52">
        <v>0</v>
      </c>
      <c r="M95" s="52">
        <v>0</v>
      </c>
      <c r="N95" s="52">
        <v>0</v>
      </c>
      <c r="O95" s="52">
        <v>3369100</v>
      </c>
      <c r="P95" s="51">
        <f t="shared" si="1"/>
        <v>10906200</v>
      </c>
    </row>
    <row r="96" spans="1:16" ht="38.25" x14ac:dyDescent="0.2">
      <c r="A96" s="53" t="s">
        <v>376</v>
      </c>
      <c r="B96" s="53" t="s">
        <v>189</v>
      </c>
      <c r="C96" s="54" t="s">
        <v>144</v>
      </c>
      <c r="D96" s="55" t="s">
        <v>190</v>
      </c>
      <c r="E96" s="56">
        <v>3039300</v>
      </c>
      <c r="F96" s="55">
        <v>3039300</v>
      </c>
      <c r="G96" s="55">
        <v>2176300</v>
      </c>
      <c r="H96" s="55">
        <v>92000</v>
      </c>
      <c r="I96" s="55">
        <v>0</v>
      </c>
      <c r="J96" s="56">
        <v>0</v>
      </c>
      <c r="K96" s="55">
        <v>0</v>
      </c>
      <c r="L96" s="55">
        <v>0</v>
      </c>
      <c r="M96" s="55">
        <v>0</v>
      </c>
      <c r="N96" s="55">
        <v>0</v>
      </c>
      <c r="O96" s="55">
        <v>0</v>
      </c>
      <c r="P96" s="56">
        <f t="shared" si="1"/>
        <v>3039300</v>
      </c>
    </row>
    <row r="97" spans="1:16" x14ac:dyDescent="0.2">
      <c r="A97" s="53" t="s">
        <v>377</v>
      </c>
      <c r="B97" s="53" t="s">
        <v>378</v>
      </c>
      <c r="C97" s="54" t="s">
        <v>148</v>
      </c>
      <c r="D97" s="55" t="s">
        <v>379</v>
      </c>
      <c r="E97" s="56">
        <v>1800000</v>
      </c>
      <c r="F97" s="55">
        <v>0</v>
      </c>
      <c r="G97" s="55">
        <v>0</v>
      </c>
      <c r="H97" s="55">
        <v>0</v>
      </c>
      <c r="I97" s="55">
        <v>0</v>
      </c>
      <c r="J97" s="56">
        <v>0</v>
      </c>
      <c r="K97" s="55">
        <v>0</v>
      </c>
      <c r="L97" s="55">
        <v>0</v>
      </c>
      <c r="M97" s="55">
        <v>0</v>
      </c>
      <c r="N97" s="55">
        <v>0</v>
      </c>
      <c r="O97" s="55">
        <v>0</v>
      </c>
      <c r="P97" s="56">
        <f t="shared" si="1"/>
        <v>1800000</v>
      </c>
    </row>
    <row r="98" spans="1:16" x14ac:dyDescent="0.2">
      <c r="A98" s="53" t="s">
        <v>380</v>
      </c>
      <c r="B98" s="53" t="s">
        <v>381</v>
      </c>
      <c r="C98" s="54" t="s">
        <v>147</v>
      </c>
      <c r="D98" s="55" t="s">
        <v>83</v>
      </c>
      <c r="E98" s="56">
        <v>1130800</v>
      </c>
      <c r="F98" s="55">
        <v>1130800</v>
      </c>
      <c r="G98" s="55">
        <v>0</v>
      </c>
      <c r="H98" s="55">
        <v>0</v>
      </c>
      <c r="I98" s="55">
        <v>0</v>
      </c>
      <c r="J98" s="56">
        <v>2530100</v>
      </c>
      <c r="K98" s="55">
        <v>2530100</v>
      </c>
      <c r="L98" s="55">
        <v>0</v>
      </c>
      <c r="M98" s="55">
        <v>0</v>
      </c>
      <c r="N98" s="55">
        <v>0</v>
      </c>
      <c r="O98" s="55">
        <v>2530100</v>
      </c>
      <c r="P98" s="56">
        <f t="shared" si="1"/>
        <v>3660900</v>
      </c>
    </row>
    <row r="99" spans="1:16" ht="38.25" x14ac:dyDescent="0.2">
      <c r="A99" s="53" t="s">
        <v>382</v>
      </c>
      <c r="B99" s="53" t="s">
        <v>383</v>
      </c>
      <c r="C99" s="54" t="s">
        <v>147</v>
      </c>
      <c r="D99" s="55" t="s">
        <v>384</v>
      </c>
      <c r="E99" s="56">
        <v>1567000</v>
      </c>
      <c r="F99" s="55">
        <v>1567000</v>
      </c>
      <c r="G99" s="55">
        <v>0</v>
      </c>
      <c r="H99" s="55">
        <v>0</v>
      </c>
      <c r="I99" s="55">
        <v>0</v>
      </c>
      <c r="J99" s="56">
        <v>839000</v>
      </c>
      <c r="K99" s="55">
        <v>839000</v>
      </c>
      <c r="L99" s="55">
        <v>0</v>
      </c>
      <c r="M99" s="55">
        <v>0</v>
      </c>
      <c r="N99" s="55">
        <v>0</v>
      </c>
      <c r="O99" s="55">
        <v>839000</v>
      </c>
      <c r="P99" s="56">
        <f t="shared" si="1"/>
        <v>2406000</v>
      </c>
    </row>
    <row r="100" spans="1:16" x14ac:dyDescent="0.2">
      <c r="A100" s="57" t="s">
        <v>74</v>
      </c>
      <c r="B100" s="58" t="s">
        <v>74</v>
      </c>
      <c r="C100" s="59" t="s">
        <v>74</v>
      </c>
      <c r="D100" s="60" t="s">
        <v>385</v>
      </c>
      <c r="E100" s="51">
        <v>393251298</v>
      </c>
      <c r="F100" s="51">
        <v>366008360</v>
      </c>
      <c r="G100" s="51">
        <v>197746879.18000001</v>
      </c>
      <c r="H100" s="51">
        <v>39129777</v>
      </c>
      <c r="I100" s="51">
        <v>25442938</v>
      </c>
      <c r="J100" s="51">
        <v>33694892</v>
      </c>
      <c r="K100" s="51">
        <v>15155474</v>
      </c>
      <c r="L100" s="51">
        <v>5402600</v>
      </c>
      <c r="M100" s="51">
        <v>0</v>
      </c>
      <c r="N100" s="51">
        <v>720900</v>
      </c>
      <c r="O100" s="51">
        <v>28292292</v>
      </c>
      <c r="P100" s="51">
        <f t="shared" si="1"/>
        <v>426946190</v>
      </c>
    </row>
    <row r="102" spans="1:16" x14ac:dyDescent="0.2">
      <c r="C102" s="4" t="s">
        <v>77</v>
      </c>
      <c r="H102" s="4" t="s">
        <v>78</v>
      </c>
    </row>
  </sheetData>
  <mergeCells count="23">
    <mergeCell ref="L10:L12"/>
    <mergeCell ref="M10:N10"/>
    <mergeCell ref="O10:O12"/>
    <mergeCell ref="G11:G12"/>
    <mergeCell ref="H11:H12"/>
    <mergeCell ref="M11:M12"/>
    <mergeCell ref="N11:N12"/>
    <mergeCell ref="E10:E12"/>
    <mergeCell ref="F10:F12"/>
    <mergeCell ref="G10:H10"/>
    <mergeCell ref="I10:I12"/>
    <mergeCell ref="J10:J12"/>
    <mergeCell ref="K10:K12"/>
    <mergeCell ref="M2:P4"/>
    <mergeCell ref="A5:P5"/>
    <mergeCell ref="A6:P6"/>
    <mergeCell ref="A9:A12"/>
    <mergeCell ref="B9:B12"/>
    <mergeCell ref="C9:C12"/>
    <mergeCell ref="D9:D12"/>
    <mergeCell ref="E9:I9"/>
    <mergeCell ref="J9:O9"/>
    <mergeCell ref="P9:P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workbookViewId="0">
      <selection sqref="A1:XFD1048576"/>
    </sheetView>
  </sheetViews>
  <sheetFormatPr defaultRowHeight="12.75" x14ac:dyDescent="0.2"/>
  <cols>
    <col min="1" max="2" width="20.7109375" style="1" customWidth="1"/>
    <col min="3" max="3" width="100.7109375" style="1" customWidth="1"/>
    <col min="4" max="4" width="20.7109375" style="1" customWidth="1"/>
    <col min="5" max="16384" width="9.140625" style="1"/>
  </cols>
  <sheetData>
    <row r="1" spans="1:4" x14ac:dyDescent="0.2">
      <c r="A1" s="61"/>
      <c r="C1" s="62" t="s">
        <v>386</v>
      </c>
      <c r="D1" s="63"/>
    </row>
    <row r="2" spans="1:4" ht="12.75" customHeight="1" x14ac:dyDescent="0.2">
      <c r="C2" s="20" t="s">
        <v>387</v>
      </c>
      <c r="D2" s="20"/>
    </row>
    <row r="3" spans="1:4" ht="22.5" customHeight="1" x14ac:dyDescent="0.2">
      <c r="C3" s="20"/>
      <c r="D3" s="20"/>
    </row>
    <row r="4" spans="1:4" x14ac:dyDescent="0.2">
      <c r="C4" s="3"/>
      <c r="D4" s="61"/>
    </row>
    <row r="5" spans="1:4" x14ac:dyDescent="0.2">
      <c r="A5" s="27" t="s">
        <v>388</v>
      </c>
      <c r="B5" s="22"/>
      <c r="C5" s="22"/>
      <c r="D5" s="22"/>
    </row>
    <row r="6" spans="1:4" x14ac:dyDescent="0.2">
      <c r="A6" s="64" t="s">
        <v>75</v>
      </c>
      <c r="B6" s="22"/>
      <c r="C6" s="22"/>
      <c r="D6" s="22"/>
    </row>
    <row r="7" spans="1:4" x14ac:dyDescent="0.2">
      <c r="A7" s="22" t="s">
        <v>76</v>
      </c>
      <c r="B7" s="22"/>
      <c r="C7" s="22"/>
      <c r="D7" s="22"/>
    </row>
    <row r="8" spans="1:4" ht="21.95" customHeight="1" x14ac:dyDescent="0.25">
      <c r="A8" s="65" t="s">
        <v>389</v>
      </c>
    </row>
    <row r="9" spans="1:4" x14ac:dyDescent="0.2">
      <c r="D9" s="3" t="s">
        <v>1</v>
      </c>
    </row>
    <row r="10" spans="1:4" ht="38.25" x14ac:dyDescent="0.2">
      <c r="A10" s="66" t="s">
        <v>390</v>
      </c>
      <c r="B10" s="67" t="s">
        <v>391</v>
      </c>
      <c r="C10" s="68"/>
      <c r="D10" s="69" t="s">
        <v>4</v>
      </c>
    </row>
    <row r="11" spans="1:4" x14ac:dyDescent="0.2">
      <c r="A11" s="70">
        <v>1</v>
      </c>
      <c r="B11" s="71">
        <v>2</v>
      </c>
      <c r="C11" s="72"/>
      <c r="D11" s="73">
        <v>3</v>
      </c>
    </row>
    <row r="12" spans="1:4" x14ac:dyDescent="0.2">
      <c r="A12" s="74" t="s">
        <v>392</v>
      </c>
      <c r="B12" s="75"/>
      <c r="C12" s="75"/>
      <c r="D12" s="75"/>
    </row>
    <row r="13" spans="1:4" x14ac:dyDescent="0.2">
      <c r="A13" s="76" t="s">
        <v>393</v>
      </c>
      <c r="B13" s="77" t="s">
        <v>72</v>
      </c>
      <c r="C13" s="78"/>
      <c r="D13" s="79">
        <f>D14</f>
        <v>18554500</v>
      </c>
    </row>
    <row r="14" spans="1:4" x14ac:dyDescent="0.2">
      <c r="A14" s="80" t="s">
        <v>394</v>
      </c>
      <c r="B14" s="81" t="s">
        <v>395</v>
      </c>
      <c r="C14" s="82"/>
      <c r="D14" s="83">
        <v>18554500</v>
      </c>
    </row>
    <row r="15" spans="1:4" x14ac:dyDescent="0.2">
      <c r="A15" s="84">
        <v>41033900</v>
      </c>
      <c r="B15" s="85" t="s">
        <v>396</v>
      </c>
      <c r="C15" s="86"/>
      <c r="D15" s="87">
        <f>D16</f>
        <v>64520900</v>
      </c>
    </row>
    <row r="16" spans="1:4" x14ac:dyDescent="0.2">
      <c r="A16" s="88" t="s">
        <v>394</v>
      </c>
      <c r="B16" s="89" t="s">
        <v>395</v>
      </c>
      <c r="C16" s="90"/>
      <c r="D16" s="83">
        <v>64520900</v>
      </c>
    </row>
    <row r="17" spans="1:4" x14ac:dyDescent="0.2">
      <c r="A17" s="84">
        <v>41035400</v>
      </c>
      <c r="B17" s="85" t="s">
        <v>89</v>
      </c>
      <c r="C17" s="86"/>
      <c r="D17" s="87">
        <f>D18</f>
        <v>218500</v>
      </c>
    </row>
    <row r="18" spans="1:4" x14ac:dyDescent="0.2">
      <c r="A18" s="88" t="s">
        <v>394</v>
      </c>
      <c r="B18" s="89" t="s">
        <v>395</v>
      </c>
      <c r="C18" s="90"/>
      <c r="D18" s="83">
        <v>218500</v>
      </c>
    </row>
    <row r="19" spans="1:4" ht="25.5" customHeight="1" x14ac:dyDescent="0.2">
      <c r="A19" s="84">
        <v>41036000</v>
      </c>
      <c r="B19" s="91" t="s">
        <v>90</v>
      </c>
      <c r="C19" s="92"/>
      <c r="D19" s="87">
        <f>D20</f>
        <v>1690600</v>
      </c>
    </row>
    <row r="20" spans="1:4" x14ac:dyDescent="0.2">
      <c r="A20" s="88" t="s">
        <v>394</v>
      </c>
      <c r="B20" s="89" t="s">
        <v>395</v>
      </c>
      <c r="C20" s="90"/>
      <c r="D20" s="83">
        <v>1690600</v>
      </c>
    </row>
    <row r="21" spans="1:4" ht="18" customHeight="1" x14ac:dyDescent="0.2">
      <c r="A21" s="84">
        <v>41036300</v>
      </c>
      <c r="B21" s="85" t="s">
        <v>91</v>
      </c>
      <c r="C21" s="86"/>
      <c r="D21" s="87">
        <f>D22</f>
        <v>4291600</v>
      </c>
    </row>
    <row r="22" spans="1:4" x14ac:dyDescent="0.2">
      <c r="A22" s="88" t="s">
        <v>394</v>
      </c>
      <c r="B22" s="89" t="s">
        <v>395</v>
      </c>
      <c r="C22" s="90"/>
      <c r="D22" s="83">
        <v>4291600</v>
      </c>
    </row>
    <row r="23" spans="1:4" x14ac:dyDescent="0.2">
      <c r="A23" s="84">
        <v>41051000</v>
      </c>
      <c r="B23" s="85" t="s">
        <v>84</v>
      </c>
      <c r="C23" s="86"/>
      <c r="D23" s="87">
        <f>D24</f>
        <v>706784</v>
      </c>
    </row>
    <row r="24" spans="1:4" x14ac:dyDescent="0.2">
      <c r="A24" s="93" t="s">
        <v>397</v>
      </c>
      <c r="B24" s="89" t="s">
        <v>398</v>
      </c>
      <c r="C24" s="90"/>
      <c r="D24" s="83">
        <f>272098+434686</f>
        <v>706784</v>
      </c>
    </row>
    <row r="25" spans="1:4" x14ac:dyDescent="0.2">
      <c r="A25" s="84">
        <v>41053900</v>
      </c>
      <c r="B25" s="91" t="s">
        <v>83</v>
      </c>
      <c r="C25" s="92"/>
      <c r="D25" s="87">
        <f>D26+D27</f>
        <v>2357876</v>
      </c>
    </row>
    <row r="26" spans="1:4" ht="24.75" customHeight="1" x14ac:dyDescent="0.2">
      <c r="A26" s="93" t="s">
        <v>397</v>
      </c>
      <c r="B26" s="94" t="s">
        <v>399</v>
      </c>
      <c r="C26" s="95"/>
      <c r="D26" s="83">
        <f>56562+13728</f>
        <v>70290</v>
      </c>
    </row>
    <row r="27" spans="1:4" ht="24.75" customHeight="1" x14ac:dyDescent="0.2">
      <c r="A27" s="93" t="s">
        <v>397</v>
      </c>
      <c r="B27" s="96" t="s">
        <v>400</v>
      </c>
      <c r="C27" s="97"/>
      <c r="D27" s="83">
        <v>2287586</v>
      </c>
    </row>
    <row r="28" spans="1:4" ht="24.75" customHeight="1" x14ac:dyDescent="0.2">
      <c r="A28" s="98" t="s">
        <v>401</v>
      </c>
      <c r="B28" s="99" t="s">
        <v>402</v>
      </c>
      <c r="C28" s="92"/>
      <c r="D28" s="87">
        <f>D29</f>
        <v>70272</v>
      </c>
    </row>
    <row r="29" spans="1:4" ht="17.25" customHeight="1" x14ac:dyDescent="0.2">
      <c r="A29" s="93" t="s">
        <v>397</v>
      </c>
      <c r="B29" s="89" t="s">
        <v>398</v>
      </c>
      <c r="C29" s="90"/>
      <c r="D29" s="83">
        <v>70272</v>
      </c>
    </row>
    <row r="30" spans="1:4" x14ac:dyDescent="0.2">
      <c r="A30" s="74" t="s">
        <v>403</v>
      </c>
      <c r="B30" s="75"/>
      <c r="C30" s="75"/>
      <c r="D30" s="75"/>
    </row>
    <row r="31" spans="1:4" ht="28.5" customHeight="1" x14ac:dyDescent="0.2">
      <c r="A31" s="84">
        <v>41037400</v>
      </c>
      <c r="B31" s="99" t="s">
        <v>92</v>
      </c>
      <c r="C31" s="92"/>
      <c r="D31" s="100">
        <f>D32</f>
        <v>541000</v>
      </c>
    </row>
    <row r="32" spans="1:4" x14ac:dyDescent="0.2">
      <c r="A32" s="88" t="s">
        <v>394</v>
      </c>
      <c r="B32" s="89" t="s">
        <v>395</v>
      </c>
      <c r="C32" s="90"/>
      <c r="D32" s="101">
        <v>541000</v>
      </c>
    </row>
    <row r="33" spans="1:4" x14ac:dyDescent="0.2">
      <c r="A33" s="102" t="s">
        <v>74</v>
      </c>
      <c r="B33" s="103" t="s">
        <v>404</v>
      </c>
      <c r="C33" s="104"/>
      <c r="D33" s="105">
        <f>D34+D35</f>
        <v>92952032</v>
      </c>
    </row>
    <row r="34" spans="1:4" x14ac:dyDescent="0.2">
      <c r="A34" s="102" t="s">
        <v>74</v>
      </c>
      <c r="B34" s="103" t="s">
        <v>405</v>
      </c>
      <c r="C34" s="104"/>
      <c r="D34" s="105">
        <f>D13+D15+D25+D23+D17+D19+D21+D28</f>
        <v>92411032</v>
      </c>
    </row>
    <row r="35" spans="1:4" x14ac:dyDescent="0.2">
      <c r="A35" s="102" t="s">
        <v>74</v>
      </c>
      <c r="B35" s="103" t="s">
        <v>406</v>
      </c>
      <c r="C35" s="104"/>
      <c r="D35" s="105">
        <f>D32</f>
        <v>541000</v>
      </c>
    </row>
    <row r="36" spans="1:4" ht="5.25" customHeight="1" x14ac:dyDescent="0.2"/>
    <row r="37" spans="1:4" ht="12.75" customHeight="1" x14ac:dyDescent="0.25">
      <c r="A37" s="65" t="s">
        <v>407</v>
      </c>
      <c r="D37" s="3" t="s">
        <v>1</v>
      </c>
    </row>
    <row r="38" spans="1:4" ht="63.75" x14ac:dyDescent="0.2">
      <c r="A38" s="106" t="s">
        <v>408</v>
      </c>
      <c r="B38" s="106" t="s">
        <v>409</v>
      </c>
      <c r="C38" s="106" t="s">
        <v>410</v>
      </c>
      <c r="D38" s="106" t="s">
        <v>4</v>
      </c>
    </row>
    <row r="39" spans="1:4" x14ac:dyDescent="0.2">
      <c r="A39" s="107">
        <v>1</v>
      </c>
      <c r="B39" s="107">
        <v>2</v>
      </c>
      <c r="C39" s="107">
        <v>3</v>
      </c>
      <c r="D39" s="107">
        <v>4</v>
      </c>
    </row>
    <row r="40" spans="1:4" x14ac:dyDescent="0.2">
      <c r="A40" s="108" t="s">
        <v>411</v>
      </c>
      <c r="B40" s="109"/>
      <c r="C40" s="109"/>
      <c r="D40" s="109"/>
    </row>
    <row r="41" spans="1:4" x14ac:dyDescent="0.2">
      <c r="A41" s="110" t="s">
        <v>380</v>
      </c>
      <c r="B41" s="111" t="s">
        <v>381</v>
      </c>
      <c r="C41" s="112" t="s">
        <v>83</v>
      </c>
      <c r="D41" s="113">
        <f>D42</f>
        <v>1130800</v>
      </c>
    </row>
    <row r="42" spans="1:4" x14ac:dyDescent="0.2">
      <c r="A42" s="114" t="s">
        <v>397</v>
      </c>
      <c r="B42" s="111"/>
      <c r="C42" s="115" t="s">
        <v>412</v>
      </c>
      <c r="D42" s="113">
        <f>D43+D44</f>
        <v>1130800</v>
      </c>
    </row>
    <row r="43" spans="1:4" ht="30" customHeight="1" x14ac:dyDescent="0.2">
      <c r="A43" s="114"/>
      <c r="B43" s="111"/>
      <c r="C43" s="116" t="s">
        <v>413</v>
      </c>
      <c r="D43" s="117">
        <v>110700</v>
      </c>
    </row>
    <row r="44" spans="1:4" ht="30" customHeight="1" x14ac:dyDescent="0.2">
      <c r="A44" s="114"/>
      <c r="B44" s="111"/>
      <c r="C44" s="116" t="s">
        <v>414</v>
      </c>
      <c r="D44" s="118">
        <v>1020100</v>
      </c>
    </row>
    <row r="45" spans="1:4" ht="31.5" customHeight="1" x14ac:dyDescent="0.2">
      <c r="A45" s="110" t="s">
        <v>382</v>
      </c>
      <c r="B45" s="119">
        <v>9800</v>
      </c>
      <c r="C45" s="112" t="s">
        <v>384</v>
      </c>
      <c r="D45" s="120">
        <f>D46</f>
        <v>1567000</v>
      </c>
    </row>
    <row r="46" spans="1:4" ht="18" customHeight="1" x14ac:dyDescent="0.2">
      <c r="A46" s="121" t="s">
        <v>394</v>
      </c>
      <c r="B46" s="122"/>
      <c r="C46" s="123" t="s">
        <v>395</v>
      </c>
      <c r="D46" s="120">
        <f>D47+D48+D49+D50+D51+D52+D53+D54+D55+D56</f>
        <v>1567000</v>
      </c>
    </row>
    <row r="47" spans="1:4" ht="30" customHeight="1" x14ac:dyDescent="0.2">
      <c r="A47" s="124"/>
      <c r="B47" s="122"/>
      <c r="C47" s="125" t="s">
        <v>415</v>
      </c>
      <c r="D47" s="118">
        <v>50000</v>
      </c>
    </row>
    <row r="48" spans="1:4" ht="21" customHeight="1" x14ac:dyDescent="0.2">
      <c r="A48" s="124"/>
      <c r="B48" s="122"/>
      <c r="C48" s="126" t="s">
        <v>416</v>
      </c>
      <c r="D48" s="118">
        <v>200000</v>
      </c>
    </row>
    <row r="49" spans="1:4" ht="19.5" customHeight="1" x14ac:dyDescent="0.2">
      <c r="A49" s="124"/>
      <c r="B49" s="122"/>
      <c r="C49" s="126" t="s">
        <v>417</v>
      </c>
      <c r="D49" s="118">
        <v>200000</v>
      </c>
    </row>
    <row r="50" spans="1:4" ht="18" customHeight="1" x14ac:dyDescent="0.2">
      <c r="A50" s="124"/>
      <c r="B50" s="122"/>
      <c r="C50" s="126" t="s">
        <v>418</v>
      </c>
      <c r="D50" s="118">
        <v>200000</v>
      </c>
    </row>
    <row r="51" spans="1:4" ht="22.5" customHeight="1" x14ac:dyDescent="0.2">
      <c r="A51" s="124"/>
      <c r="B51" s="122"/>
      <c r="C51" s="126" t="s">
        <v>419</v>
      </c>
      <c r="D51" s="118">
        <v>200000</v>
      </c>
    </row>
    <row r="52" spans="1:4" ht="21" customHeight="1" x14ac:dyDescent="0.2">
      <c r="A52" s="124"/>
      <c r="B52" s="122"/>
      <c r="C52" s="126" t="s">
        <v>420</v>
      </c>
      <c r="D52" s="118">
        <v>200000</v>
      </c>
    </row>
    <row r="53" spans="1:4" ht="20.25" customHeight="1" x14ac:dyDescent="0.2">
      <c r="A53" s="124"/>
      <c r="B53" s="122"/>
      <c r="C53" s="126" t="s">
        <v>421</v>
      </c>
      <c r="D53" s="118">
        <v>200000</v>
      </c>
    </row>
    <row r="54" spans="1:4" ht="20.25" customHeight="1" x14ac:dyDescent="0.2">
      <c r="A54" s="124"/>
      <c r="B54" s="122"/>
      <c r="C54" s="126" t="s">
        <v>422</v>
      </c>
      <c r="D54" s="118">
        <v>67000</v>
      </c>
    </row>
    <row r="55" spans="1:4" ht="20.25" customHeight="1" x14ac:dyDescent="0.2">
      <c r="A55" s="124"/>
      <c r="B55" s="122"/>
      <c r="C55" s="126" t="s">
        <v>423</v>
      </c>
      <c r="D55" s="118">
        <v>100000</v>
      </c>
    </row>
    <row r="56" spans="1:4" ht="20.25" customHeight="1" x14ac:dyDescent="0.2">
      <c r="A56" s="127"/>
      <c r="B56" s="128"/>
      <c r="C56" s="126" t="s">
        <v>424</v>
      </c>
      <c r="D56" s="118">
        <v>150000</v>
      </c>
    </row>
    <row r="57" spans="1:4" ht="20.100000000000001" customHeight="1" x14ac:dyDescent="0.2">
      <c r="A57" s="108" t="s">
        <v>425</v>
      </c>
      <c r="B57" s="109"/>
      <c r="C57" s="109"/>
      <c r="D57" s="75"/>
    </row>
    <row r="58" spans="1:4" ht="20.100000000000001" customHeight="1" x14ac:dyDescent="0.2">
      <c r="A58" s="111" t="s">
        <v>380</v>
      </c>
      <c r="B58" s="119">
        <v>9770</v>
      </c>
      <c r="C58" s="112" t="s">
        <v>83</v>
      </c>
      <c r="D58" s="129">
        <f>D59+D63</f>
        <v>2530100</v>
      </c>
    </row>
    <row r="59" spans="1:4" ht="20.100000000000001" customHeight="1" x14ac:dyDescent="0.2">
      <c r="A59" s="111"/>
      <c r="B59" s="122"/>
      <c r="C59" s="130" t="s">
        <v>414</v>
      </c>
      <c r="D59" s="131">
        <v>1530100</v>
      </c>
    </row>
    <row r="60" spans="1:4" ht="11.25" customHeight="1" x14ac:dyDescent="0.2">
      <c r="A60" s="121" t="s">
        <v>397</v>
      </c>
      <c r="B60" s="122"/>
      <c r="C60" s="132"/>
      <c r="D60" s="133"/>
    </row>
    <row r="61" spans="1:4" ht="6.75" customHeight="1" x14ac:dyDescent="0.2">
      <c r="A61" s="124"/>
      <c r="B61" s="122"/>
      <c r="C61" s="134"/>
      <c r="D61" s="135"/>
    </row>
    <row r="62" spans="1:4" ht="19.5" hidden="1" customHeight="1" x14ac:dyDescent="0.2">
      <c r="A62" s="124"/>
      <c r="B62" s="122"/>
      <c r="C62" s="136"/>
      <c r="D62" s="136"/>
    </row>
    <row r="63" spans="1:4" ht="26.25" customHeight="1" x14ac:dyDescent="0.2">
      <c r="A63" s="127"/>
      <c r="B63" s="128"/>
      <c r="C63" s="137" t="s">
        <v>426</v>
      </c>
      <c r="D63" s="138">
        <v>1000000</v>
      </c>
    </row>
    <row r="64" spans="1:4" ht="27.75" customHeight="1" x14ac:dyDescent="0.2">
      <c r="A64" s="110" t="s">
        <v>382</v>
      </c>
      <c r="B64" s="119">
        <v>9800</v>
      </c>
      <c r="C64" s="139" t="s">
        <v>384</v>
      </c>
      <c r="D64" s="129">
        <f>D65</f>
        <v>839000</v>
      </c>
    </row>
    <row r="65" spans="1:4" ht="19.5" customHeight="1" x14ac:dyDescent="0.2">
      <c r="A65" s="121" t="s">
        <v>394</v>
      </c>
      <c r="B65" s="122"/>
      <c r="C65" s="123" t="s">
        <v>395</v>
      </c>
      <c r="D65" s="129">
        <f>D66+D67+D68+D69+D70</f>
        <v>839000</v>
      </c>
    </row>
    <row r="66" spans="1:4" ht="19.5" customHeight="1" x14ac:dyDescent="0.2">
      <c r="A66" s="124"/>
      <c r="B66" s="122"/>
      <c r="C66" s="126" t="s">
        <v>427</v>
      </c>
      <c r="D66" s="138">
        <v>200000</v>
      </c>
    </row>
    <row r="67" spans="1:4" ht="19.5" customHeight="1" x14ac:dyDescent="0.2">
      <c r="A67" s="124"/>
      <c r="B67" s="122"/>
      <c r="C67" s="126" t="s">
        <v>428</v>
      </c>
      <c r="D67" s="138">
        <v>200000</v>
      </c>
    </row>
    <row r="68" spans="1:4" ht="19.5" customHeight="1" x14ac:dyDescent="0.2">
      <c r="A68" s="124"/>
      <c r="B68" s="122"/>
      <c r="C68" s="126" t="s">
        <v>429</v>
      </c>
      <c r="D68" s="138">
        <v>200000</v>
      </c>
    </row>
    <row r="69" spans="1:4" ht="19.5" customHeight="1" x14ac:dyDescent="0.2">
      <c r="A69" s="124"/>
      <c r="B69" s="122"/>
      <c r="C69" s="126" t="s">
        <v>430</v>
      </c>
      <c r="D69" s="138">
        <v>200000</v>
      </c>
    </row>
    <row r="70" spans="1:4" ht="19.5" customHeight="1" x14ac:dyDescent="0.2">
      <c r="A70" s="127"/>
      <c r="B70" s="128"/>
      <c r="C70" s="126" t="s">
        <v>422</v>
      </c>
      <c r="D70" s="138">
        <v>39000</v>
      </c>
    </row>
    <row r="71" spans="1:4" x14ac:dyDescent="0.2">
      <c r="A71" s="140" t="s">
        <v>74</v>
      </c>
      <c r="B71" s="140" t="s">
        <v>74</v>
      </c>
      <c r="C71" s="103" t="s">
        <v>404</v>
      </c>
      <c r="D71" s="141">
        <f>D72+D73</f>
        <v>6066900</v>
      </c>
    </row>
    <row r="72" spans="1:4" x14ac:dyDescent="0.2">
      <c r="A72" s="140" t="s">
        <v>74</v>
      </c>
      <c r="B72" s="140" t="s">
        <v>74</v>
      </c>
      <c r="C72" s="103" t="s">
        <v>405</v>
      </c>
      <c r="D72" s="141">
        <f>D41+D45</f>
        <v>2697800</v>
      </c>
    </row>
    <row r="73" spans="1:4" x14ac:dyDescent="0.2">
      <c r="A73" s="140" t="s">
        <v>74</v>
      </c>
      <c r="B73" s="140" t="s">
        <v>74</v>
      </c>
      <c r="C73" s="103" t="s">
        <v>406</v>
      </c>
      <c r="D73" s="141">
        <f>D58+D64</f>
        <v>3369100</v>
      </c>
    </row>
    <row r="75" spans="1:4" x14ac:dyDescent="0.2">
      <c r="A75" s="27" t="s">
        <v>431</v>
      </c>
      <c r="B75" s="27"/>
      <c r="C75" s="27"/>
      <c r="D75" s="27"/>
    </row>
  </sheetData>
  <mergeCells count="40">
    <mergeCell ref="B64:B70"/>
    <mergeCell ref="A65:A70"/>
    <mergeCell ref="A75:D75"/>
    <mergeCell ref="A57:D57"/>
    <mergeCell ref="A58:A59"/>
    <mergeCell ref="B58:B63"/>
    <mergeCell ref="C59:C61"/>
    <mergeCell ref="D59:D61"/>
    <mergeCell ref="A60:A63"/>
    <mergeCell ref="B31:C31"/>
    <mergeCell ref="B32:C32"/>
    <mergeCell ref="A40:D40"/>
    <mergeCell ref="B41:B44"/>
    <mergeCell ref="A42:A44"/>
    <mergeCell ref="B45:B56"/>
    <mergeCell ref="A46:A56"/>
    <mergeCell ref="B25:C25"/>
    <mergeCell ref="B26:C26"/>
    <mergeCell ref="B27:C27"/>
    <mergeCell ref="B28:C28"/>
    <mergeCell ref="B29:C29"/>
    <mergeCell ref="A30:D30"/>
    <mergeCell ref="B19:C19"/>
    <mergeCell ref="B20:C20"/>
    <mergeCell ref="B21:C21"/>
    <mergeCell ref="B22:C22"/>
    <mergeCell ref="B23:C23"/>
    <mergeCell ref="B24:C24"/>
    <mergeCell ref="B11:C11"/>
    <mergeCell ref="A12:D12"/>
    <mergeCell ref="B15:C15"/>
    <mergeCell ref="B16:C16"/>
    <mergeCell ref="B17:C17"/>
    <mergeCell ref="B18:C18"/>
    <mergeCell ref="C1:D1"/>
    <mergeCell ref="C2:D3"/>
    <mergeCell ref="A5:D5"/>
    <mergeCell ref="A6:D6"/>
    <mergeCell ref="A7:D7"/>
    <mergeCell ref="B10:C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>
      <selection activeCell="D23" sqref="D23:D25"/>
    </sheetView>
  </sheetViews>
  <sheetFormatPr defaultRowHeight="12.75" x14ac:dyDescent="0.2"/>
  <cols>
    <col min="1" max="1" width="13.140625" style="1" customWidth="1"/>
    <col min="2" max="3" width="12" style="1" customWidth="1"/>
    <col min="4" max="4" width="47.42578125" style="1" customWidth="1"/>
    <col min="5" max="5" width="40.7109375" style="1" customWidth="1"/>
    <col min="6" max="7" width="13.7109375" style="1" customWidth="1"/>
    <col min="8" max="8" width="15.5703125" style="1" customWidth="1"/>
    <col min="9" max="9" width="13.7109375" style="1" customWidth="1"/>
    <col min="10" max="10" width="14.7109375" style="1" customWidth="1"/>
    <col min="11" max="12" width="10.42578125" style="1" bestFit="1" customWidth="1"/>
    <col min="13" max="16384" width="9.140625" style="1"/>
  </cols>
  <sheetData>
    <row r="1" spans="1:10" x14ac:dyDescent="0.2">
      <c r="H1" s="1" t="s">
        <v>432</v>
      </c>
    </row>
    <row r="2" spans="1:10" ht="12.75" customHeight="1" x14ac:dyDescent="0.2">
      <c r="H2" s="20" t="s">
        <v>102</v>
      </c>
      <c r="I2" s="20"/>
      <c r="J2" s="20"/>
    </row>
    <row r="3" spans="1:10" x14ac:dyDescent="0.2">
      <c r="H3" s="20"/>
      <c r="I3" s="20"/>
      <c r="J3" s="20"/>
    </row>
    <row r="4" spans="1:10" ht="58.5" customHeight="1" x14ac:dyDescent="0.2">
      <c r="H4" s="20"/>
      <c r="I4" s="20"/>
      <c r="J4" s="20"/>
    </row>
    <row r="5" spans="1:10" x14ac:dyDescent="0.2">
      <c r="A5" s="27" t="s">
        <v>433</v>
      </c>
      <c r="B5" s="22"/>
      <c r="C5" s="22"/>
      <c r="D5" s="22"/>
      <c r="E5" s="22"/>
      <c r="F5" s="22"/>
      <c r="G5" s="22"/>
      <c r="H5" s="22"/>
      <c r="I5" s="22"/>
      <c r="J5" s="22"/>
    </row>
    <row r="6" spans="1:10" x14ac:dyDescent="0.2">
      <c r="A6" s="27" t="s">
        <v>434</v>
      </c>
      <c r="B6" s="22"/>
      <c r="C6" s="22"/>
      <c r="D6" s="22"/>
      <c r="E6" s="22"/>
      <c r="F6" s="22"/>
      <c r="G6" s="22"/>
      <c r="H6" s="22"/>
      <c r="I6" s="22"/>
      <c r="J6" s="22"/>
    </row>
    <row r="7" spans="1:10" x14ac:dyDescent="0.2">
      <c r="A7" s="28" t="s">
        <v>75</v>
      </c>
    </row>
    <row r="8" spans="1:10" x14ac:dyDescent="0.2">
      <c r="A8" s="1" t="s">
        <v>76</v>
      </c>
      <c r="J8" s="3"/>
    </row>
    <row r="9" spans="1:10" ht="89.25" x14ac:dyDescent="0.2">
      <c r="A9" s="142" t="s">
        <v>129</v>
      </c>
      <c r="B9" s="142" t="s">
        <v>130</v>
      </c>
      <c r="C9" s="142" t="s">
        <v>131</v>
      </c>
      <c r="D9" s="7" t="s">
        <v>132</v>
      </c>
      <c r="E9" s="7" t="s">
        <v>435</v>
      </c>
      <c r="F9" s="7" t="s">
        <v>436</v>
      </c>
      <c r="G9" s="7" t="s">
        <v>437</v>
      </c>
      <c r="H9" s="7" t="s">
        <v>438</v>
      </c>
      <c r="I9" s="7" t="s">
        <v>439</v>
      </c>
      <c r="J9" s="7" t="s">
        <v>440</v>
      </c>
    </row>
    <row r="10" spans="1:10" x14ac:dyDescent="0.2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</row>
    <row r="11" spans="1:10" x14ac:dyDescent="0.2">
      <c r="A11" s="47" t="s">
        <v>139</v>
      </c>
      <c r="B11" s="48"/>
      <c r="C11" s="49"/>
      <c r="D11" s="50" t="s">
        <v>140</v>
      </c>
      <c r="E11" s="48"/>
      <c r="F11" s="48"/>
      <c r="G11" s="143">
        <f>SUM(G12:G15)</f>
        <v>2570315</v>
      </c>
      <c r="H11" s="143">
        <f t="shared" ref="H11:I11" si="0">SUM(H12:H15)</f>
        <v>0</v>
      </c>
      <c r="I11" s="143">
        <f t="shared" si="0"/>
        <v>2570315</v>
      </c>
      <c r="J11" s="48"/>
    </row>
    <row r="12" spans="1:10" ht="51" x14ac:dyDescent="0.2">
      <c r="A12" s="53" t="s">
        <v>142</v>
      </c>
      <c r="B12" s="53" t="s">
        <v>143</v>
      </c>
      <c r="C12" s="54" t="s">
        <v>144</v>
      </c>
      <c r="D12" s="144" t="s">
        <v>145</v>
      </c>
      <c r="E12" s="145" t="s">
        <v>441</v>
      </c>
      <c r="F12" s="145" t="s">
        <v>442</v>
      </c>
      <c r="G12" s="146">
        <v>130000</v>
      </c>
      <c r="H12" s="146">
        <v>0</v>
      </c>
      <c r="I12" s="146">
        <v>130000</v>
      </c>
      <c r="J12" s="7">
        <v>100</v>
      </c>
    </row>
    <row r="13" spans="1:10" ht="25.5" x14ac:dyDescent="0.2">
      <c r="A13" s="53" t="s">
        <v>150</v>
      </c>
      <c r="B13" s="53" t="s">
        <v>151</v>
      </c>
      <c r="C13" s="54" t="s">
        <v>152</v>
      </c>
      <c r="D13" s="144" t="s">
        <v>153</v>
      </c>
      <c r="E13" s="145" t="s">
        <v>441</v>
      </c>
      <c r="F13" s="145" t="s">
        <v>442</v>
      </c>
      <c r="G13" s="146">
        <f>50000+199200</f>
        <v>249200</v>
      </c>
      <c r="H13" s="146">
        <v>0</v>
      </c>
      <c r="I13" s="146">
        <f>50000+199200</f>
        <v>249200</v>
      </c>
      <c r="J13" s="7">
        <v>100</v>
      </c>
    </row>
    <row r="14" spans="1:10" ht="51" x14ac:dyDescent="0.2">
      <c r="A14" s="53" t="s">
        <v>170</v>
      </c>
      <c r="B14" s="53" t="s">
        <v>171</v>
      </c>
      <c r="C14" s="54" t="s">
        <v>172</v>
      </c>
      <c r="D14" s="144" t="s">
        <v>173</v>
      </c>
      <c r="E14" s="7" t="s">
        <v>443</v>
      </c>
      <c r="F14" s="145" t="s">
        <v>442</v>
      </c>
      <c r="G14" s="146">
        <v>1389359</v>
      </c>
      <c r="H14" s="146">
        <v>0</v>
      </c>
      <c r="I14" s="146">
        <v>1389359</v>
      </c>
      <c r="J14" s="7">
        <v>100</v>
      </c>
    </row>
    <row r="15" spans="1:10" ht="51" x14ac:dyDescent="0.2">
      <c r="A15" s="53" t="s">
        <v>158</v>
      </c>
      <c r="B15" s="53" t="s">
        <v>159</v>
      </c>
      <c r="C15" s="54" t="s">
        <v>160</v>
      </c>
      <c r="D15" s="144" t="s">
        <v>161</v>
      </c>
      <c r="E15" s="7" t="s">
        <v>444</v>
      </c>
      <c r="F15" s="7" t="s">
        <v>442</v>
      </c>
      <c r="G15" s="146">
        <v>801756</v>
      </c>
      <c r="H15" s="146">
        <v>0</v>
      </c>
      <c r="I15" s="146">
        <v>801756</v>
      </c>
      <c r="J15" s="7">
        <v>100</v>
      </c>
    </row>
    <row r="16" spans="1:10" ht="25.5" x14ac:dyDescent="0.2">
      <c r="A16" s="147" t="s">
        <v>185</v>
      </c>
      <c r="B16" s="48"/>
      <c r="C16" s="49"/>
      <c r="D16" s="148" t="s">
        <v>186</v>
      </c>
      <c r="E16" s="7"/>
      <c r="F16" s="7"/>
      <c r="G16" s="143">
        <f>SUM(G17:G28)</f>
        <v>6008475</v>
      </c>
      <c r="H16" s="143">
        <f>SUM(H17:H28)</f>
        <v>0</v>
      </c>
      <c r="I16" s="143">
        <f>SUM(I17:I28)</f>
        <v>4130030</v>
      </c>
      <c r="J16" s="7"/>
    </row>
    <row r="17" spans="1:12" ht="25.5" x14ac:dyDescent="0.2">
      <c r="A17" s="53" t="s">
        <v>188</v>
      </c>
      <c r="B17" s="53" t="s">
        <v>189</v>
      </c>
      <c r="C17" s="54" t="s">
        <v>144</v>
      </c>
      <c r="D17" s="144" t="s">
        <v>190</v>
      </c>
      <c r="E17" s="145" t="s">
        <v>441</v>
      </c>
      <c r="F17" s="7" t="s">
        <v>442</v>
      </c>
      <c r="G17" s="149">
        <v>40000</v>
      </c>
      <c r="H17" s="149">
        <v>0</v>
      </c>
      <c r="I17" s="149">
        <f>G17</f>
        <v>40000</v>
      </c>
      <c r="J17" s="7">
        <v>100</v>
      </c>
    </row>
    <row r="18" spans="1:12" x14ac:dyDescent="0.2">
      <c r="A18" s="53" t="s">
        <v>191</v>
      </c>
      <c r="B18" s="53" t="s">
        <v>192</v>
      </c>
      <c r="C18" s="54" t="s">
        <v>193</v>
      </c>
      <c r="D18" s="144" t="s">
        <v>194</v>
      </c>
      <c r="E18" s="145" t="s">
        <v>441</v>
      </c>
      <c r="F18" s="145" t="s">
        <v>442</v>
      </c>
      <c r="G18" s="149">
        <f>29000+525000+10376+37186</f>
        <v>601562</v>
      </c>
      <c r="H18" s="149">
        <v>0</v>
      </c>
      <c r="I18" s="149">
        <f>29000+525000+10376+37186</f>
        <v>601562</v>
      </c>
      <c r="J18" s="7">
        <v>100</v>
      </c>
    </row>
    <row r="19" spans="1:12" ht="38.25" x14ac:dyDescent="0.2">
      <c r="A19" s="53" t="s">
        <v>195</v>
      </c>
      <c r="B19" s="53" t="s">
        <v>196</v>
      </c>
      <c r="C19" s="54" t="s">
        <v>197</v>
      </c>
      <c r="D19" s="144" t="s">
        <v>198</v>
      </c>
      <c r="E19" s="145" t="s">
        <v>441</v>
      </c>
      <c r="F19" s="145" t="s">
        <v>442</v>
      </c>
      <c r="G19" s="149">
        <f>221000+58000</f>
        <v>279000</v>
      </c>
      <c r="H19" s="149">
        <v>0</v>
      </c>
      <c r="I19" s="149">
        <f>G19</f>
        <v>279000</v>
      </c>
      <c r="J19" s="7">
        <v>100</v>
      </c>
    </row>
    <row r="20" spans="1:12" ht="25.5" x14ac:dyDescent="0.2">
      <c r="A20" s="53" t="s">
        <v>202</v>
      </c>
      <c r="B20" s="53" t="s">
        <v>203</v>
      </c>
      <c r="C20" s="54" t="s">
        <v>204</v>
      </c>
      <c r="D20" s="144" t="s">
        <v>205</v>
      </c>
      <c r="E20" s="145" t="s">
        <v>441</v>
      </c>
      <c r="F20" s="145" t="s">
        <v>442</v>
      </c>
      <c r="G20" s="149">
        <v>11000</v>
      </c>
      <c r="H20" s="149">
        <v>0</v>
      </c>
      <c r="I20" s="149">
        <v>11000</v>
      </c>
      <c r="J20" s="7">
        <v>100</v>
      </c>
    </row>
    <row r="21" spans="1:12" ht="25.5" x14ac:dyDescent="0.2">
      <c r="A21" s="53" t="s">
        <v>263</v>
      </c>
      <c r="B21" s="53" t="s">
        <v>264</v>
      </c>
      <c r="C21" s="54" t="s">
        <v>265</v>
      </c>
      <c r="D21" s="144" t="s">
        <v>266</v>
      </c>
      <c r="E21" s="145" t="s">
        <v>441</v>
      </c>
      <c r="F21" s="145" t="s">
        <v>442</v>
      </c>
      <c r="G21" s="149">
        <f>290000+20000</f>
        <v>310000</v>
      </c>
      <c r="H21" s="149">
        <v>0</v>
      </c>
      <c r="I21" s="149">
        <f>290000+20000</f>
        <v>310000</v>
      </c>
      <c r="J21" s="7">
        <v>100</v>
      </c>
    </row>
    <row r="22" spans="1:12" ht="38.25" x14ac:dyDescent="0.2">
      <c r="A22" s="53" t="s">
        <v>249</v>
      </c>
      <c r="B22" s="53" t="s">
        <v>250</v>
      </c>
      <c r="C22" s="54" t="s">
        <v>251</v>
      </c>
      <c r="D22" s="144" t="s">
        <v>252</v>
      </c>
      <c r="E22" s="145" t="s">
        <v>441</v>
      </c>
      <c r="F22" s="145" t="s">
        <v>442</v>
      </c>
      <c r="G22" s="149">
        <v>35000</v>
      </c>
      <c r="H22" s="149">
        <v>0</v>
      </c>
      <c r="I22" s="149">
        <v>35000</v>
      </c>
      <c r="J22" s="7">
        <v>100</v>
      </c>
    </row>
    <row r="23" spans="1:12" ht="102" x14ac:dyDescent="0.2">
      <c r="A23" s="150" t="s">
        <v>284</v>
      </c>
      <c r="B23" s="150" t="s">
        <v>285</v>
      </c>
      <c r="C23" s="151" t="s">
        <v>286</v>
      </c>
      <c r="D23" s="151" t="s">
        <v>287</v>
      </c>
      <c r="E23" s="152" t="s">
        <v>445</v>
      </c>
      <c r="F23" s="7" t="s">
        <v>442</v>
      </c>
      <c r="G23" s="149">
        <v>329000</v>
      </c>
      <c r="H23" s="149">
        <v>0</v>
      </c>
      <c r="I23" s="149">
        <v>329000</v>
      </c>
      <c r="J23" s="7">
        <v>100</v>
      </c>
    </row>
    <row r="24" spans="1:12" ht="102" x14ac:dyDescent="0.2">
      <c r="A24" s="153"/>
      <c r="B24" s="153"/>
      <c r="C24" s="154"/>
      <c r="D24" s="154"/>
      <c r="E24" s="152" t="s">
        <v>446</v>
      </c>
      <c r="F24" s="7" t="s">
        <v>442</v>
      </c>
      <c r="G24" s="149">
        <v>329000</v>
      </c>
      <c r="H24" s="149">
        <v>0</v>
      </c>
      <c r="I24" s="149">
        <v>329000</v>
      </c>
      <c r="J24" s="7">
        <v>100</v>
      </c>
    </row>
    <row r="25" spans="1:12" ht="102" x14ac:dyDescent="0.2">
      <c r="A25" s="155"/>
      <c r="B25" s="155"/>
      <c r="C25" s="156"/>
      <c r="D25" s="156"/>
      <c r="E25" s="152" t="s">
        <v>447</v>
      </c>
      <c r="F25" s="7" t="s">
        <v>442</v>
      </c>
      <c r="G25" s="149">
        <v>168000</v>
      </c>
      <c r="H25" s="149">
        <v>0</v>
      </c>
      <c r="I25" s="149">
        <v>168000</v>
      </c>
      <c r="J25" s="7">
        <v>100</v>
      </c>
    </row>
    <row r="26" spans="1:12" ht="63.75" x14ac:dyDescent="0.2">
      <c r="A26" s="157" t="s">
        <v>222</v>
      </c>
      <c r="B26" s="157" t="s">
        <v>223</v>
      </c>
      <c r="C26" s="158" t="s">
        <v>211</v>
      </c>
      <c r="D26" s="159" t="s">
        <v>224</v>
      </c>
      <c r="E26" s="145" t="s">
        <v>441</v>
      </c>
      <c r="F26" s="145" t="s">
        <v>442</v>
      </c>
      <c r="G26" s="149">
        <v>1878445</v>
      </c>
      <c r="H26" s="149">
        <v>0</v>
      </c>
      <c r="I26" s="149">
        <v>187845</v>
      </c>
      <c r="J26" s="7">
        <v>100</v>
      </c>
      <c r="K26" s="160"/>
    </row>
    <row r="27" spans="1:12" ht="76.5" x14ac:dyDescent="0.2">
      <c r="A27" s="53" t="s">
        <v>231</v>
      </c>
      <c r="B27" s="53" t="s">
        <v>232</v>
      </c>
      <c r="C27" s="54" t="s">
        <v>211</v>
      </c>
      <c r="D27" s="144" t="s">
        <v>233</v>
      </c>
      <c r="E27" s="145" t="s">
        <v>441</v>
      </c>
      <c r="F27" s="145" t="s">
        <v>442</v>
      </c>
      <c r="G27" s="149">
        <v>149023</v>
      </c>
      <c r="H27" s="149">
        <v>0</v>
      </c>
      <c r="I27" s="149">
        <v>149023</v>
      </c>
      <c r="J27" s="145">
        <v>100</v>
      </c>
    </row>
    <row r="28" spans="1:12" ht="63.75" x14ac:dyDescent="0.2">
      <c r="A28" s="161" t="s">
        <v>448</v>
      </c>
      <c r="B28" s="53">
        <v>1184</v>
      </c>
      <c r="C28" s="54" t="s">
        <v>211</v>
      </c>
      <c r="D28" s="144" t="s">
        <v>227</v>
      </c>
      <c r="E28" s="145" t="s">
        <v>441</v>
      </c>
      <c r="F28" s="145" t="s">
        <v>442</v>
      </c>
      <c r="G28" s="149">
        <v>1878445</v>
      </c>
      <c r="H28" s="149">
        <v>0</v>
      </c>
      <c r="I28" s="149">
        <v>1690600</v>
      </c>
      <c r="J28" s="145">
        <v>100</v>
      </c>
      <c r="K28" s="160"/>
      <c r="L28" s="160"/>
    </row>
    <row r="29" spans="1:12" ht="38.25" x14ac:dyDescent="0.2">
      <c r="A29" s="47" t="s">
        <v>288</v>
      </c>
      <c r="B29" s="48"/>
      <c r="C29" s="49"/>
      <c r="D29" s="50" t="s">
        <v>289</v>
      </c>
      <c r="E29" s="48"/>
      <c r="F29" s="48"/>
      <c r="G29" s="143">
        <f>SUM(G30:G31)</f>
        <v>211426</v>
      </c>
      <c r="H29" s="143">
        <f t="shared" ref="H29:I29" si="1">SUM(H30:H31)</f>
        <v>0</v>
      </c>
      <c r="I29" s="143">
        <f t="shared" si="1"/>
        <v>211426</v>
      </c>
      <c r="J29" s="48"/>
    </row>
    <row r="30" spans="1:12" ht="25.5" x14ac:dyDescent="0.2">
      <c r="A30" s="53" t="s">
        <v>291</v>
      </c>
      <c r="B30" s="53" t="s">
        <v>189</v>
      </c>
      <c r="C30" s="54" t="s">
        <v>144</v>
      </c>
      <c r="D30" s="144" t="s">
        <v>190</v>
      </c>
      <c r="E30" s="145" t="s">
        <v>441</v>
      </c>
      <c r="F30" s="145" t="s">
        <v>442</v>
      </c>
      <c r="G30" s="149">
        <v>78864</v>
      </c>
      <c r="H30" s="149">
        <v>0</v>
      </c>
      <c r="I30" s="149">
        <v>78864</v>
      </c>
      <c r="J30" s="145">
        <v>100</v>
      </c>
    </row>
    <row r="31" spans="1:12" ht="63.75" x14ac:dyDescent="0.2">
      <c r="A31" s="53" t="s">
        <v>298</v>
      </c>
      <c r="B31" s="53" t="s">
        <v>299</v>
      </c>
      <c r="C31" s="54" t="s">
        <v>251</v>
      </c>
      <c r="D31" s="144" t="s">
        <v>300</v>
      </c>
      <c r="E31" s="145" t="s">
        <v>441</v>
      </c>
      <c r="F31" s="145" t="s">
        <v>442</v>
      </c>
      <c r="G31" s="149">
        <v>132562</v>
      </c>
      <c r="H31" s="149">
        <v>0</v>
      </c>
      <c r="I31" s="149">
        <v>132562</v>
      </c>
      <c r="J31" s="145">
        <v>100</v>
      </c>
    </row>
    <row r="32" spans="1:12" ht="38.25" x14ac:dyDescent="0.2">
      <c r="A32" s="47" t="s">
        <v>322</v>
      </c>
      <c r="B32" s="48"/>
      <c r="C32" s="49"/>
      <c r="D32" s="50" t="s">
        <v>323</v>
      </c>
      <c r="E32" s="48"/>
      <c r="F32" s="48"/>
      <c r="G32" s="143">
        <f>SUM(G33:G37)</f>
        <v>2121205</v>
      </c>
      <c r="H32" s="143">
        <f t="shared" ref="H32" si="2">SUM(H33:H37)</f>
        <v>0</v>
      </c>
      <c r="I32" s="143">
        <f>SUM(I33:I37)</f>
        <v>2121205</v>
      </c>
      <c r="J32" s="48"/>
    </row>
    <row r="33" spans="1:13" ht="25.5" x14ac:dyDescent="0.2">
      <c r="A33" s="53" t="s">
        <v>335</v>
      </c>
      <c r="B33" s="53" t="s">
        <v>336</v>
      </c>
      <c r="C33" s="54" t="s">
        <v>337</v>
      </c>
      <c r="D33" s="144" t="s">
        <v>338</v>
      </c>
      <c r="E33" s="145" t="s">
        <v>441</v>
      </c>
      <c r="F33" s="145" t="s">
        <v>442</v>
      </c>
      <c r="G33" s="149">
        <f>99800+120000</f>
        <v>219800</v>
      </c>
      <c r="H33" s="149">
        <v>0</v>
      </c>
      <c r="I33" s="149">
        <f>99800+120000</f>
        <v>219800</v>
      </c>
      <c r="J33" s="145">
        <v>100</v>
      </c>
    </row>
    <row r="34" spans="1:13" x14ac:dyDescent="0.2">
      <c r="A34" s="53" t="s">
        <v>342</v>
      </c>
      <c r="B34" s="53" t="s">
        <v>343</v>
      </c>
      <c r="C34" s="54" t="s">
        <v>337</v>
      </c>
      <c r="D34" s="144" t="s">
        <v>344</v>
      </c>
      <c r="E34" s="145" t="s">
        <v>441</v>
      </c>
      <c r="F34" s="145" t="s">
        <v>442</v>
      </c>
      <c r="G34" s="149">
        <f>224900-125000+372500</f>
        <v>472400</v>
      </c>
      <c r="H34" s="149">
        <v>0</v>
      </c>
      <c r="I34" s="149">
        <f>G34</f>
        <v>472400</v>
      </c>
      <c r="J34" s="145">
        <v>100</v>
      </c>
    </row>
    <row r="35" spans="1:13" ht="38.25" x14ac:dyDescent="0.2">
      <c r="A35" s="150" t="s">
        <v>345</v>
      </c>
      <c r="B35" s="150" t="s">
        <v>346</v>
      </c>
      <c r="C35" s="151" t="s">
        <v>347</v>
      </c>
      <c r="D35" s="151" t="s">
        <v>348</v>
      </c>
      <c r="E35" s="145" t="s">
        <v>449</v>
      </c>
      <c r="F35" s="145" t="s">
        <v>442</v>
      </c>
      <c r="G35" s="149">
        <v>994905</v>
      </c>
      <c r="H35" s="149">
        <v>0</v>
      </c>
      <c r="I35" s="149">
        <f>994905</f>
        <v>994905</v>
      </c>
      <c r="J35" s="145">
        <v>100</v>
      </c>
    </row>
    <row r="36" spans="1:13" ht="51" x14ac:dyDescent="0.2">
      <c r="A36" s="155"/>
      <c r="B36" s="155"/>
      <c r="C36" s="156"/>
      <c r="D36" s="156"/>
      <c r="E36" s="145" t="s">
        <v>450</v>
      </c>
      <c r="F36" s="145" t="s">
        <v>442</v>
      </c>
      <c r="G36" s="149">
        <v>70000</v>
      </c>
      <c r="H36" s="149">
        <v>0</v>
      </c>
      <c r="I36" s="149">
        <v>70000</v>
      </c>
      <c r="J36" s="145">
        <v>100</v>
      </c>
    </row>
    <row r="37" spans="1:13" x14ac:dyDescent="0.2">
      <c r="A37" s="53" t="s">
        <v>360</v>
      </c>
      <c r="B37" s="53" t="s">
        <v>361</v>
      </c>
      <c r="C37" s="54" t="s">
        <v>362</v>
      </c>
      <c r="D37" s="144" t="s">
        <v>363</v>
      </c>
      <c r="E37" s="145" t="s">
        <v>441</v>
      </c>
      <c r="F37" s="145" t="s">
        <v>442</v>
      </c>
      <c r="G37" s="149">
        <v>364100</v>
      </c>
      <c r="H37" s="149">
        <v>0</v>
      </c>
      <c r="I37" s="149">
        <v>364100</v>
      </c>
      <c r="J37" s="145">
        <v>100</v>
      </c>
    </row>
    <row r="38" spans="1:13" x14ac:dyDescent="0.2">
      <c r="A38" s="57" t="s">
        <v>74</v>
      </c>
      <c r="B38" s="57" t="s">
        <v>74</v>
      </c>
      <c r="C38" s="57" t="s">
        <v>74</v>
      </c>
      <c r="D38" s="57" t="s">
        <v>385</v>
      </c>
      <c r="E38" s="57" t="s">
        <v>74</v>
      </c>
      <c r="F38" s="57" t="s">
        <v>74</v>
      </c>
      <c r="G38" s="32">
        <f>G16+G29+G32+G11</f>
        <v>10911421</v>
      </c>
      <c r="H38" s="32">
        <v>0</v>
      </c>
      <c r="I38" s="32">
        <f>I16+I29+I32+I11</f>
        <v>9032976</v>
      </c>
      <c r="J38" s="162" t="s">
        <v>74</v>
      </c>
    </row>
    <row r="39" spans="1:13" x14ac:dyDescent="0.2">
      <c r="D39" s="163" t="s">
        <v>451</v>
      </c>
      <c r="E39" s="163"/>
      <c r="F39" s="163"/>
      <c r="G39" s="163"/>
      <c r="H39" s="163"/>
      <c r="I39" s="163"/>
      <c r="J39" s="163"/>
      <c r="K39" s="163"/>
      <c r="L39" s="163"/>
      <c r="M39" s="163"/>
    </row>
    <row r="44" spans="1:13" x14ac:dyDescent="0.2">
      <c r="G44" s="34"/>
    </row>
    <row r="46" spans="1:13" x14ac:dyDescent="0.2">
      <c r="D46" s="164"/>
    </row>
  </sheetData>
  <mergeCells count="12">
    <mergeCell ref="A35:A36"/>
    <mergeCell ref="B35:B36"/>
    <mergeCell ref="C35:C36"/>
    <mergeCell ref="D35:D36"/>
    <mergeCell ref="D39:M39"/>
    <mergeCell ref="H2:J4"/>
    <mergeCell ref="A5:J5"/>
    <mergeCell ref="A6:J6"/>
    <mergeCell ref="A23:A25"/>
    <mergeCell ref="B23:B25"/>
    <mergeCell ref="C23:C25"/>
    <mergeCell ref="D23:D2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8"/>
  <sheetViews>
    <sheetView topLeftCell="A2" workbookViewId="0">
      <selection activeCell="C8" sqref="C8"/>
    </sheetView>
  </sheetViews>
  <sheetFormatPr defaultColWidth="9.140625" defaultRowHeight="12.75" x14ac:dyDescent="0.2"/>
  <cols>
    <col min="1" max="3" width="12" style="1" customWidth="1"/>
    <col min="4" max="4" width="53.85546875" style="1" customWidth="1"/>
    <col min="5" max="5" width="45.28515625" style="1" customWidth="1"/>
    <col min="6" max="6" width="42.140625" style="1" customWidth="1"/>
    <col min="7" max="7" width="14.7109375" style="1" customWidth="1"/>
    <col min="8" max="10" width="15.7109375" style="1" customWidth="1"/>
    <col min="11" max="11" width="9.5703125" style="1" bestFit="1" customWidth="1"/>
    <col min="12" max="12" width="9.42578125" style="1" bestFit="1" customWidth="1"/>
    <col min="13" max="16384" width="9.140625" style="1"/>
  </cols>
  <sheetData>
    <row r="1" spans="1:10" ht="12.75" hidden="1" customHeight="1" x14ac:dyDescent="0.2">
      <c r="H1" s="1" t="s">
        <v>452</v>
      </c>
    </row>
    <row r="2" spans="1:10" ht="12.75" customHeight="1" x14ac:dyDescent="0.2">
      <c r="H2" s="1" t="s">
        <v>452</v>
      </c>
    </row>
    <row r="3" spans="1:10" ht="5.25" customHeight="1" x14ac:dyDescent="0.2">
      <c r="H3" s="20"/>
      <c r="I3" s="20"/>
      <c r="J3" s="20"/>
    </row>
    <row r="4" spans="1:10" hidden="1" x14ac:dyDescent="0.2">
      <c r="H4" s="20"/>
      <c r="I4" s="20"/>
      <c r="J4" s="20"/>
    </row>
    <row r="5" spans="1:10" ht="86.25" customHeight="1" x14ac:dyDescent="0.2">
      <c r="H5" s="20" t="s">
        <v>453</v>
      </c>
      <c r="I5" s="20"/>
      <c r="J5" s="20"/>
    </row>
    <row r="6" spans="1:10" x14ac:dyDescent="0.2">
      <c r="A6" s="27" t="s">
        <v>454</v>
      </c>
      <c r="B6" s="27"/>
      <c r="C6" s="27"/>
      <c r="D6" s="27"/>
      <c r="E6" s="27"/>
      <c r="F6" s="27"/>
      <c r="G6" s="27"/>
      <c r="H6" s="27"/>
      <c r="I6" s="27"/>
      <c r="J6" s="27"/>
    </row>
    <row r="8" spans="1:10" x14ac:dyDescent="0.2">
      <c r="A8" s="28" t="s">
        <v>75</v>
      </c>
    </row>
    <row r="9" spans="1:10" x14ac:dyDescent="0.2">
      <c r="A9" s="1" t="s">
        <v>76</v>
      </c>
      <c r="J9" s="3" t="s">
        <v>128</v>
      </c>
    </row>
    <row r="10" spans="1:10" ht="12.75" customHeight="1" x14ac:dyDescent="0.2">
      <c r="A10" s="165" t="s">
        <v>129</v>
      </c>
      <c r="B10" s="165" t="s">
        <v>130</v>
      </c>
      <c r="C10" s="165" t="s">
        <v>131</v>
      </c>
      <c r="D10" s="130" t="s">
        <v>132</v>
      </c>
      <c r="E10" s="130" t="s">
        <v>455</v>
      </c>
      <c r="F10" s="165" t="s">
        <v>456</v>
      </c>
      <c r="G10" s="166" t="s">
        <v>4</v>
      </c>
      <c r="H10" s="130" t="s">
        <v>5</v>
      </c>
      <c r="I10" s="96" t="s">
        <v>6</v>
      </c>
      <c r="J10" s="97"/>
    </row>
    <row r="11" spans="1:10" ht="68.099999999999994" customHeight="1" x14ac:dyDescent="0.2">
      <c r="A11" s="167"/>
      <c r="B11" s="167"/>
      <c r="C11" s="167"/>
      <c r="D11" s="134"/>
      <c r="E11" s="134"/>
      <c r="F11" s="167"/>
      <c r="G11" s="168"/>
      <c r="H11" s="134"/>
      <c r="I11" s="7" t="s">
        <v>7</v>
      </c>
      <c r="J11" s="7" t="s">
        <v>8</v>
      </c>
    </row>
    <row r="12" spans="1:10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8">
        <v>7</v>
      </c>
      <c r="H12" s="7">
        <v>8</v>
      </c>
      <c r="I12" s="13">
        <v>9</v>
      </c>
      <c r="J12" s="13">
        <v>10</v>
      </c>
    </row>
    <row r="13" spans="1:10" x14ac:dyDescent="0.2">
      <c r="A13" s="48" t="s">
        <v>139</v>
      </c>
      <c r="B13" s="48" t="s">
        <v>457</v>
      </c>
      <c r="C13" s="48" t="s">
        <v>457</v>
      </c>
      <c r="D13" s="148" t="s">
        <v>140</v>
      </c>
      <c r="E13" s="148" t="s">
        <v>457</v>
      </c>
      <c r="F13" s="148" t="s">
        <v>457</v>
      </c>
      <c r="G13" s="32">
        <f>G14</f>
        <v>26213126</v>
      </c>
      <c r="H13" s="33">
        <f>H14</f>
        <v>23560511</v>
      </c>
      <c r="I13" s="33">
        <f t="shared" ref="I13:J13" si="0">I14</f>
        <v>2652615</v>
      </c>
      <c r="J13" s="33">
        <f t="shared" si="0"/>
        <v>2652615</v>
      </c>
    </row>
    <row r="14" spans="1:10" x14ac:dyDescent="0.2">
      <c r="A14" s="48" t="s">
        <v>141</v>
      </c>
      <c r="B14" s="48" t="s">
        <v>457</v>
      </c>
      <c r="C14" s="48" t="s">
        <v>457</v>
      </c>
      <c r="D14" s="148" t="s">
        <v>140</v>
      </c>
      <c r="E14" s="148" t="s">
        <v>457</v>
      </c>
      <c r="F14" s="148" t="s">
        <v>457</v>
      </c>
      <c r="G14" s="32">
        <f>H14+I14</f>
        <v>26213126</v>
      </c>
      <c r="H14" s="33">
        <f>SUM(H15:H23)</f>
        <v>23560511</v>
      </c>
      <c r="I14" s="33">
        <f>SUM(I15:I23)</f>
        <v>2652615</v>
      </c>
      <c r="J14" s="33">
        <f>SUM(J15:J23)</f>
        <v>2652615</v>
      </c>
    </row>
    <row r="15" spans="1:10" ht="25.5" x14ac:dyDescent="0.2">
      <c r="A15" s="130" t="s">
        <v>150</v>
      </c>
      <c r="B15" s="130" t="s">
        <v>151</v>
      </c>
      <c r="C15" s="130" t="s">
        <v>152</v>
      </c>
      <c r="D15" s="150" t="s">
        <v>153</v>
      </c>
      <c r="E15" s="169" t="s">
        <v>458</v>
      </c>
      <c r="F15" s="169" t="s">
        <v>459</v>
      </c>
      <c r="G15" s="32">
        <f t="shared" ref="G15:G80" si="1">H15+I15</f>
        <v>12920430</v>
      </c>
      <c r="H15" s="38">
        <f>12858930-250000-150000</f>
        <v>12458930</v>
      </c>
      <c r="I15" s="38">
        <v>461500</v>
      </c>
      <c r="J15" s="38">
        <v>461500</v>
      </c>
    </row>
    <row r="16" spans="1:10" ht="38.25" x14ac:dyDescent="0.2">
      <c r="A16" s="134"/>
      <c r="B16" s="134"/>
      <c r="C16" s="134"/>
      <c r="D16" s="155"/>
      <c r="E16" s="169" t="s">
        <v>460</v>
      </c>
      <c r="F16" s="169" t="s">
        <v>461</v>
      </c>
      <c r="G16" s="32">
        <f>H16+I16</f>
        <v>250000</v>
      </c>
      <c r="H16" s="38">
        <v>250000</v>
      </c>
      <c r="I16" s="38"/>
      <c r="J16" s="38"/>
    </row>
    <row r="17" spans="1:12" ht="25.5" x14ac:dyDescent="0.2">
      <c r="A17" s="7" t="s">
        <v>154</v>
      </c>
      <c r="B17" s="7" t="s">
        <v>155</v>
      </c>
      <c r="C17" s="7" t="s">
        <v>156</v>
      </c>
      <c r="D17" s="169" t="s">
        <v>157</v>
      </c>
      <c r="E17" s="169" t="s">
        <v>458</v>
      </c>
      <c r="F17" s="169" t="s">
        <v>459</v>
      </c>
      <c r="G17" s="32">
        <f t="shared" si="1"/>
        <v>8239090</v>
      </c>
      <c r="H17" s="38">
        <v>8239090</v>
      </c>
      <c r="I17" s="38"/>
      <c r="J17" s="38"/>
    </row>
    <row r="18" spans="1:12" ht="40.5" customHeight="1" x14ac:dyDescent="0.2">
      <c r="A18" s="53" t="s">
        <v>158</v>
      </c>
      <c r="B18" s="53" t="s">
        <v>159</v>
      </c>
      <c r="C18" s="54" t="s">
        <v>160</v>
      </c>
      <c r="D18" s="170" t="s">
        <v>161</v>
      </c>
      <c r="E18" s="169" t="s">
        <v>462</v>
      </c>
      <c r="F18" s="169" t="s">
        <v>463</v>
      </c>
      <c r="G18" s="32">
        <f>H18+I18</f>
        <v>801756</v>
      </c>
      <c r="H18" s="38">
        <v>0</v>
      </c>
      <c r="I18" s="38">
        <v>801756</v>
      </c>
      <c r="J18" s="38">
        <f>I18</f>
        <v>801756</v>
      </c>
    </row>
    <row r="19" spans="1:12" ht="38.25" x14ac:dyDescent="0.2">
      <c r="A19" s="7" t="s">
        <v>162</v>
      </c>
      <c r="B19" s="7" t="s">
        <v>163</v>
      </c>
      <c r="C19" s="7" t="s">
        <v>164</v>
      </c>
      <c r="D19" s="169" t="s">
        <v>165</v>
      </c>
      <c r="E19" s="169" t="s">
        <v>464</v>
      </c>
      <c r="F19" s="169" t="s">
        <v>465</v>
      </c>
      <c r="G19" s="32">
        <f t="shared" si="1"/>
        <v>500000</v>
      </c>
      <c r="H19" s="38">
        <v>500000</v>
      </c>
      <c r="I19" s="38">
        <v>0</v>
      </c>
      <c r="J19" s="38">
        <v>0</v>
      </c>
    </row>
    <row r="20" spans="1:12" ht="102" x14ac:dyDescent="0.2">
      <c r="A20" s="53" t="s">
        <v>170</v>
      </c>
      <c r="B20" s="53" t="s">
        <v>171</v>
      </c>
      <c r="C20" s="54" t="s">
        <v>172</v>
      </c>
      <c r="D20" s="170" t="s">
        <v>173</v>
      </c>
      <c r="E20" s="171" t="s">
        <v>466</v>
      </c>
      <c r="F20" s="172" t="s">
        <v>467</v>
      </c>
      <c r="G20" s="32">
        <f>H20+I20</f>
        <v>1489359</v>
      </c>
      <c r="H20" s="38">
        <v>100000</v>
      </c>
      <c r="I20" s="38">
        <v>1389359</v>
      </c>
      <c r="J20" s="38">
        <f>I20</f>
        <v>1389359</v>
      </c>
    </row>
    <row r="21" spans="1:12" ht="47.25" customHeight="1" x14ac:dyDescent="0.2">
      <c r="A21" s="7" t="s">
        <v>174</v>
      </c>
      <c r="B21" s="7" t="s">
        <v>175</v>
      </c>
      <c r="C21" s="7" t="s">
        <v>172</v>
      </c>
      <c r="D21" s="169" t="s">
        <v>176</v>
      </c>
      <c r="E21" s="169" t="s">
        <v>468</v>
      </c>
      <c r="F21" s="169" t="s">
        <v>469</v>
      </c>
      <c r="G21" s="32">
        <f t="shared" si="1"/>
        <v>1722491</v>
      </c>
      <c r="H21" s="38">
        <v>1722491</v>
      </c>
      <c r="I21" s="38"/>
      <c r="J21" s="38"/>
    </row>
    <row r="22" spans="1:12" ht="47.25" customHeight="1" x14ac:dyDescent="0.2">
      <c r="A22" s="53" t="s">
        <v>177</v>
      </c>
      <c r="B22" s="53" t="s">
        <v>178</v>
      </c>
      <c r="C22" s="54" t="s">
        <v>179</v>
      </c>
      <c r="D22" s="144" t="s">
        <v>180</v>
      </c>
      <c r="E22" s="14" t="s">
        <v>470</v>
      </c>
      <c r="F22" s="169" t="s">
        <v>471</v>
      </c>
      <c r="G22" s="32">
        <f t="shared" si="1"/>
        <v>150000</v>
      </c>
      <c r="H22" s="38">
        <v>150000</v>
      </c>
      <c r="I22" s="38"/>
      <c r="J22" s="38"/>
    </row>
    <row r="23" spans="1:12" ht="38.25" x14ac:dyDescent="0.2">
      <c r="A23" s="7" t="s">
        <v>181</v>
      </c>
      <c r="B23" s="7" t="s">
        <v>182</v>
      </c>
      <c r="C23" s="7" t="s">
        <v>183</v>
      </c>
      <c r="D23" s="169" t="s">
        <v>184</v>
      </c>
      <c r="E23" s="169" t="s">
        <v>464</v>
      </c>
      <c r="F23" s="172" t="s">
        <v>472</v>
      </c>
      <c r="G23" s="32">
        <f t="shared" si="1"/>
        <v>140000</v>
      </c>
      <c r="H23" s="38">
        <v>140000</v>
      </c>
      <c r="I23" s="38">
        <v>0</v>
      </c>
      <c r="J23" s="38">
        <v>0</v>
      </c>
    </row>
    <row r="24" spans="1:12" x14ac:dyDescent="0.2">
      <c r="A24" s="48" t="s">
        <v>185</v>
      </c>
      <c r="B24" s="48" t="s">
        <v>457</v>
      </c>
      <c r="C24" s="48" t="s">
        <v>457</v>
      </c>
      <c r="D24" s="148" t="s">
        <v>186</v>
      </c>
      <c r="E24" s="148" t="s">
        <v>457</v>
      </c>
      <c r="F24" s="148" t="s">
        <v>457</v>
      </c>
      <c r="G24" s="32">
        <f t="shared" si="1"/>
        <v>256778270</v>
      </c>
      <c r="H24" s="33">
        <f>H25</f>
        <v>231607724</v>
      </c>
      <c r="I24" s="33">
        <f>I25</f>
        <v>25170546</v>
      </c>
      <c r="J24" s="33">
        <f>J25</f>
        <v>6995228</v>
      </c>
    </row>
    <row r="25" spans="1:12" x14ac:dyDescent="0.2">
      <c r="A25" s="48" t="s">
        <v>187</v>
      </c>
      <c r="B25" s="48" t="s">
        <v>457</v>
      </c>
      <c r="C25" s="48" t="s">
        <v>457</v>
      </c>
      <c r="D25" s="148" t="s">
        <v>186</v>
      </c>
      <c r="E25" s="148" t="s">
        <v>457</v>
      </c>
      <c r="F25" s="148" t="s">
        <v>457</v>
      </c>
      <c r="G25" s="32">
        <f>H25+I25</f>
        <v>256778270</v>
      </c>
      <c r="H25" s="33">
        <f>SUM(H26:H54)</f>
        <v>231607724</v>
      </c>
      <c r="I25" s="33">
        <f>SUM(I26:I54)</f>
        <v>25170546</v>
      </c>
      <c r="J25" s="33">
        <f>SUM(J26:J54)</f>
        <v>6995228</v>
      </c>
    </row>
    <row r="26" spans="1:12" ht="25.5" x14ac:dyDescent="0.2">
      <c r="A26" s="7" t="s">
        <v>191</v>
      </c>
      <c r="B26" s="7" t="s">
        <v>192</v>
      </c>
      <c r="C26" s="7" t="s">
        <v>193</v>
      </c>
      <c r="D26" s="169" t="s">
        <v>194</v>
      </c>
      <c r="E26" s="169" t="s">
        <v>473</v>
      </c>
      <c r="F26" s="169" t="s">
        <v>474</v>
      </c>
      <c r="G26" s="32">
        <f t="shared" si="1"/>
        <v>45875885.049999997</v>
      </c>
      <c r="H26" s="38">
        <v>45274323.049999997</v>
      </c>
      <c r="I26" s="38">
        <v>601562</v>
      </c>
      <c r="J26" s="38">
        <f>I26</f>
        <v>601562</v>
      </c>
      <c r="L26" s="39"/>
    </row>
    <row r="27" spans="1:12" ht="25.5" x14ac:dyDescent="0.2">
      <c r="A27" s="7" t="s">
        <v>195</v>
      </c>
      <c r="B27" s="7" t="s">
        <v>196</v>
      </c>
      <c r="C27" s="7" t="s">
        <v>197</v>
      </c>
      <c r="D27" s="169" t="s">
        <v>198</v>
      </c>
      <c r="E27" s="169" t="s">
        <v>475</v>
      </c>
      <c r="F27" s="169" t="s">
        <v>474</v>
      </c>
      <c r="G27" s="32">
        <f>H27+I27</f>
        <v>66437879.950000003</v>
      </c>
      <c r="H27" s="38">
        <v>66152195.950000003</v>
      </c>
      <c r="I27" s="38">
        <v>285684</v>
      </c>
      <c r="J27" s="38">
        <f>I27</f>
        <v>285684</v>
      </c>
      <c r="K27" s="39"/>
    </row>
    <row r="28" spans="1:12" ht="25.5" x14ac:dyDescent="0.2">
      <c r="A28" s="7" t="s">
        <v>199</v>
      </c>
      <c r="B28" s="7" t="s">
        <v>200</v>
      </c>
      <c r="C28" s="7" t="s">
        <v>197</v>
      </c>
      <c r="D28" s="169" t="s">
        <v>201</v>
      </c>
      <c r="E28" s="169" t="s">
        <v>475</v>
      </c>
      <c r="F28" s="169" t="s">
        <v>474</v>
      </c>
      <c r="G28" s="32">
        <f t="shared" si="1"/>
        <v>64520900</v>
      </c>
      <c r="H28" s="38">
        <v>64520900</v>
      </c>
      <c r="I28" s="38"/>
      <c r="J28" s="38"/>
    </row>
    <row r="29" spans="1:12" ht="25.5" x14ac:dyDescent="0.2">
      <c r="A29" s="7" t="s">
        <v>202</v>
      </c>
      <c r="B29" s="7" t="s">
        <v>203</v>
      </c>
      <c r="C29" s="7" t="s">
        <v>204</v>
      </c>
      <c r="D29" s="169" t="s">
        <v>205</v>
      </c>
      <c r="E29" s="169" t="s">
        <v>475</v>
      </c>
      <c r="F29" s="169" t="s">
        <v>476</v>
      </c>
      <c r="G29" s="32">
        <f t="shared" si="1"/>
        <v>12481619</v>
      </c>
      <c r="H29" s="38">
        <v>12470619</v>
      </c>
      <c r="I29" s="38">
        <v>11000</v>
      </c>
      <c r="J29" s="38">
        <v>11000</v>
      </c>
    </row>
    <row r="30" spans="1:12" ht="63.75" x14ac:dyDescent="0.2">
      <c r="A30" s="7" t="s">
        <v>206</v>
      </c>
      <c r="B30" s="7" t="s">
        <v>207</v>
      </c>
      <c r="C30" s="7" t="s">
        <v>204</v>
      </c>
      <c r="D30" s="169" t="s">
        <v>208</v>
      </c>
      <c r="E30" s="169" t="s">
        <v>477</v>
      </c>
      <c r="F30" s="169" t="s">
        <v>478</v>
      </c>
      <c r="G30" s="32">
        <f t="shared" si="1"/>
        <v>6994885</v>
      </c>
      <c r="H30" s="38">
        <v>6273985</v>
      </c>
      <c r="I30" s="38">
        <v>720900</v>
      </c>
      <c r="J30" s="38">
        <v>0</v>
      </c>
    </row>
    <row r="31" spans="1:12" ht="25.5" x14ac:dyDescent="0.2">
      <c r="A31" s="7" t="s">
        <v>209</v>
      </c>
      <c r="B31" s="7" t="s">
        <v>210</v>
      </c>
      <c r="C31" s="7" t="s">
        <v>211</v>
      </c>
      <c r="D31" s="169" t="s">
        <v>212</v>
      </c>
      <c r="E31" s="169" t="s">
        <v>475</v>
      </c>
      <c r="F31" s="169" t="s">
        <v>476</v>
      </c>
      <c r="G31" s="32">
        <f t="shared" si="1"/>
        <v>41720</v>
      </c>
      <c r="H31" s="38">
        <v>41720</v>
      </c>
      <c r="I31" s="38">
        <v>0</v>
      </c>
      <c r="J31" s="38">
        <v>0</v>
      </c>
    </row>
    <row r="32" spans="1:12" ht="25.5" x14ac:dyDescent="0.2">
      <c r="A32" s="7" t="s">
        <v>213</v>
      </c>
      <c r="B32" s="7" t="s">
        <v>214</v>
      </c>
      <c r="C32" s="7" t="s">
        <v>211</v>
      </c>
      <c r="D32" s="169" t="s">
        <v>215</v>
      </c>
      <c r="E32" s="169" t="s">
        <v>475</v>
      </c>
      <c r="F32" s="169" t="s">
        <v>476</v>
      </c>
      <c r="G32" s="32">
        <f t="shared" si="1"/>
        <v>241165</v>
      </c>
      <c r="H32" s="38">
        <v>241165</v>
      </c>
      <c r="I32" s="38">
        <v>0</v>
      </c>
      <c r="J32" s="38">
        <v>0</v>
      </c>
    </row>
    <row r="33" spans="1:10" ht="30" customHeight="1" x14ac:dyDescent="0.2">
      <c r="A33" s="173" t="s">
        <v>216</v>
      </c>
      <c r="B33" s="7">
        <v>1152</v>
      </c>
      <c r="C33" s="7">
        <v>990</v>
      </c>
      <c r="D33" s="169" t="s">
        <v>218</v>
      </c>
      <c r="E33" s="169" t="s">
        <v>475</v>
      </c>
      <c r="F33" s="169" t="s">
        <v>476</v>
      </c>
      <c r="G33" s="32">
        <f t="shared" si="1"/>
        <v>706784</v>
      </c>
      <c r="H33" s="38">
        <v>706784</v>
      </c>
      <c r="I33" s="38"/>
      <c r="J33" s="38"/>
    </row>
    <row r="34" spans="1:10" ht="50.25" customHeight="1" x14ac:dyDescent="0.2">
      <c r="A34" s="7" t="s">
        <v>219</v>
      </c>
      <c r="B34" s="7" t="s">
        <v>220</v>
      </c>
      <c r="C34" s="7" t="s">
        <v>211</v>
      </c>
      <c r="D34" s="169" t="s">
        <v>221</v>
      </c>
      <c r="E34" s="169" t="s">
        <v>475</v>
      </c>
      <c r="F34" s="169" t="s">
        <v>476</v>
      </c>
      <c r="G34" s="32">
        <f t="shared" si="1"/>
        <v>399470</v>
      </c>
      <c r="H34" s="38">
        <v>399470</v>
      </c>
      <c r="I34" s="38"/>
      <c r="J34" s="38"/>
    </row>
    <row r="35" spans="1:10" ht="73.5" customHeight="1" x14ac:dyDescent="0.2">
      <c r="A35" s="53" t="s">
        <v>222</v>
      </c>
      <c r="B35" s="53" t="s">
        <v>223</v>
      </c>
      <c r="C35" s="54" t="s">
        <v>211</v>
      </c>
      <c r="D35" s="144" t="s">
        <v>224</v>
      </c>
      <c r="E35" s="169" t="s">
        <v>475</v>
      </c>
      <c r="F35" s="169" t="s">
        <v>476</v>
      </c>
      <c r="G35" s="32">
        <f t="shared" si="1"/>
        <v>187845</v>
      </c>
      <c r="H35" s="38"/>
      <c r="I35" s="38">
        <v>187845</v>
      </c>
      <c r="J35" s="38">
        <f>I35</f>
        <v>187845</v>
      </c>
    </row>
    <row r="36" spans="1:10" ht="50.25" customHeight="1" x14ac:dyDescent="0.2">
      <c r="A36" s="7">
        <v>611184</v>
      </c>
      <c r="B36" s="7">
        <v>1184</v>
      </c>
      <c r="C36" s="7">
        <v>990</v>
      </c>
      <c r="D36" s="169" t="s">
        <v>227</v>
      </c>
      <c r="E36" s="169" t="s">
        <v>475</v>
      </c>
      <c r="F36" s="169" t="s">
        <v>476</v>
      </c>
      <c r="G36" s="32">
        <f t="shared" si="1"/>
        <v>1690600</v>
      </c>
      <c r="H36" s="38"/>
      <c r="I36" s="38">
        <v>1690600</v>
      </c>
      <c r="J36" s="38">
        <v>1690600</v>
      </c>
    </row>
    <row r="37" spans="1:10" ht="50.25" customHeight="1" x14ac:dyDescent="0.2">
      <c r="A37" s="7">
        <v>611200</v>
      </c>
      <c r="B37" s="7">
        <v>1200</v>
      </c>
      <c r="C37" s="7">
        <v>990</v>
      </c>
      <c r="D37" s="169" t="s">
        <v>230</v>
      </c>
      <c r="E37" s="169" t="s">
        <v>475</v>
      </c>
      <c r="F37" s="169" t="s">
        <v>476</v>
      </c>
      <c r="G37" s="32">
        <f t="shared" si="1"/>
        <v>218500</v>
      </c>
      <c r="H37" s="38">
        <v>218500</v>
      </c>
      <c r="I37" s="38"/>
      <c r="J37" s="38"/>
    </row>
    <row r="38" spans="1:10" ht="78.75" customHeight="1" x14ac:dyDescent="0.2">
      <c r="A38" s="53" t="s">
        <v>231</v>
      </c>
      <c r="B38" s="53" t="s">
        <v>232</v>
      </c>
      <c r="C38" s="54" t="s">
        <v>211</v>
      </c>
      <c r="D38" s="144" t="s">
        <v>233</v>
      </c>
      <c r="E38" s="169" t="s">
        <v>475</v>
      </c>
      <c r="F38" s="169" t="s">
        <v>476</v>
      </c>
      <c r="G38" s="32">
        <f t="shared" si="1"/>
        <v>149023</v>
      </c>
      <c r="H38" s="38"/>
      <c r="I38" s="38">
        <v>149023</v>
      </c>
      <c r="J38" s="38"/>
    </row>
    <row r="39" spans="1:10" ht="78.75" customHeight="1" x14ac:dyDescent="0.2">
      <c r="A39" s="53" t="s">
        <v>234</v>
      </c>
      <c r="B39" s="53" t="s">
        <v>235</v>
      </c>
      <c r="C39" s="54" t="s">
        <v>211</v>
      </c>
      <c r="D39" s="55" t="s">
        <v>236</v>
      </c>
      <c r="E39" s="169" t="s">
        <v>475</v>
      </c>
      <c r="F39" s="169" t="s">
        <v>476</v>
      </c>
      <c r="G39" s="32">
        <f t="shared" si="1"/>
        <v>2949037</v>
      </c>
      <c r="H39" s="38"/>
      <c r="I39" s="38">
        <v>2949037</v>
      </c>
      <c r="J39" s="38">
        <v>2949037</v>
      </c>
    </row>
    <row r="40" spans="1:10" ht="83.25" customHeight="1" x14ac:dyDescent="0.2">
      <c r="A40" s="53" t="s">
        <v>237</v>
      </c>
      <c r="B40" s="53" t="s">
        <v>238</v>
      </c>
      <c r="C40" s="54" t="s">
        <v>211</v>
      </c>
      <c r="D40" s="55" t="s">
        <v>239</v>
      </c>
      <c r="E40" s="169" t="s">
        <v>475</v>
      </c>
      <c r="F40" s="169" t="s">
        <v>476</v>
      </c>
      <c r="G40" s="32">
        <f t="shared" si="1"/>
        <v>12987795</v>
      </c>
      <c r="H40" s="38"/>
      <c r="I40" s="38">
        <v>12987795</v>
      </c>
      <c r="J40" s="38"/>
    </row>
    <row r="41" spans="1:10" ht="83.25" customHeight="1" x14ac:dyDescent="0.2">
      <c r="A41" s="53" t="s">
        <v>240</v>
      </c>
      <c r="B41" s="53" t="s">
        <v>241</v>
      </c>
      <c r="C41" s="54" t="s">
        <v>211</v>
      </c>
      <c r="D41" s="144" t="s">
        <v>242</v>
      </c>
      <c r="E41" s="169" t="s">
        <v>475</v>
      </c>
      <c r="F41" s="169" t="s">
        <v>476</v>
      </c>
      <c r="G41" s="32">
        <f t="shared" si="1"/>
        <v>3235600</v>
      </c>
      <c r="H41" s="38"/>
      <c r="I41" s="38">
        <v>3235600</v>
      </c>
      <c r="J41" s="38"/>
    </row>
    <row r="42" spans="1:10" ht="50.25" customHeight="1" x14ac:dyDescent="0.2">
      <c r="A42" s="173" t="s">
        <v>243</v>
      </c>
      <c r="B42" s="7">
        <v>1600</v>
      </c>
      <c r="C42" s="7">
        <v>990</v>
      </c>
      <c r="D42" s="169" t="s">
        <v>245</v>
      </c>
      <c r="E42" s="169" t="s">
        <v>475</v>
      </c>
      <c r="F42" s="169" t="s">
        <v>479</v>
      </c>
      <c r="G42" s="32">
        <f t="shared" si="1"/>
        <v>4291600</v>
      </c>
      <c r="H42" s="38">
        <v>4291600</v>
      </c>
      <c r="I42" s="38"/>
      <c r="J42" s="38"/>
    </row>
    <row r="43" spans="1:10" ht="50.25" customHeight="1" x14ac:dyDescent="0.2">
      <c r="A43" s="53" t="s">
        <v>246</v>
      </c>
      <c r="B43" s="53" t="s">
        <v>247</v>
      </c>
      <c r="C43" s="54" t="s">
        <v>211</v>
      </c>
      <c r="D43" s="144" t="s">
        <v>248</v>
      </c>
      <c r="E43" s="169" t="s">
        <v>475</v>
      </c>
      <c r="F43" s="169" t="s">
        <v>479</v>
      </c>
      <c r="G43" s="32">
        <f t="shared" si="1"/>
        <v>1082000</v>
      </c>
      <c r="H43" s="38"/>
      <c r="I43" s="38">
        <f>541000+541000</f>
        <v>1082000</v>
      </c>
      <c r="J43" s="38"/>
    </row>
    <row r="44" spans="1:10" ht="50.25" customHeight="1" x14ac:dyDescent="0.2">
      <c r="A44" s="53" t="s">
        <v>249</v>
      </c>
      <c r="B44" s="53" t="s">
        <v>250</v>
      </c>
      <c r="C44" s="54" t="s">
        <v>251</v>
      </c>
      <c r="D44" s="144" t="s">
        <v>252</v>
      </c>
      <c r="E44" s="169" t="s">
        <v>480</v>
      </c>
      <c r="F44" s="169" t="s">
        <v>481</v>
      </c>
      <c r="G44" s="32">
        <f t="shared" si="1"/>
        <v>614680</v>
      </c>
      <c r="H44" s="38">
        <v>579680</v>
      </c>
      <c r="I44" s="38">
        <v>35000</v>
      </c>
      <c r="J44" s="38">
        <f>I44</f>
        <v>35000</v>
      </c>
    </row>
    <row r="45" spans="1:10" ht="51" x14ac:dyDescent="0.2">
      <c r="A45" s="7" t="s">
        <v>253</v>
      </c>
      <c r="B45" s="7" t="s">
        <v>254</v>
      </c>
      <c r="C45" s="7" t="s">
        <v>251</v>
      </c>
      <c r="D45" s="169" t="s">
        <v>255</v>
      </c>
      <c r="E45" s="169" t="s">
        <v>482</v>
      </c>
      <c r="F45" s="169" t="s">
        <v>483</v>
      </c>
      <c r="G45" s="32">
        <f t="shared" si="1"/>
        <v>2906980</v>
      </c>
      <c r="H45" s="38">
        <v>2906980</v>
      </c>
      <c r="I45" s="38">
        <v>0</v>
      </c>
      <c r="J45" s="38">
        <v>0</v>
      </c>
    </row>
    <row r="46" spans="1:10" ht="63.75" x14ac:dyDescent="0.2">
      <c r="A46" s="7" t="s">
        <v>256</v>
      </c>
      <c r="B46" s="7" t="s">
        <v>257</v>
      </c>
      <c r="C46" s="7" t="s">
        <v>258</v>
      </c>
      <c r="D46" s="169" t="s">
        <v>259</v>
      </c>
      <c r="E46" s="169" t="s">
        <v>477</v>
      </c>
      <c r="F46" s="169" t="s">
        <v>478</v>
      </c>
      <c r="G46" s="32">
        <f t="shared" si="1"/>
        <v>3556515</v>
      </c>
      <c r="H46" s="38">
        <v>3556515</v>
      </c>
      <c r="I46" s="38">
        <v>0</v>
      </c>
      <c r="J46" s="38">
        <f>I46</f>
        <v>0</v>
      </c>
    </row>
    <row r="47" spans="1:10" ht="63.75" x14ac:dyDescent="0.2">
      <c r="A47" s="7" t="s">
        <v>260</v>
      </c>
      <c r="B47" s="7" t="s">
        <v>261</v>
      </c>
      <c r="C47" s="7" t="s">
        <v>258</v>
      </c>
      <c r="D47" s="169" t="s">
        <v>262</v>
      </c>
      <c r="E47" s="169" t="s">
        <v>477</v>
      </c>
      <c r="F47" s="169" t="s">
        <v>478</v>
      </c>
      <c r="G47" s="32">
        <f t="shared" si="1"/>
        <v>397970</v>
      </c>
      <c r="H47" s="38">
        <v>397970</v>
      </c>
      <c r="I47" s="38">
        <v>0</v>
      </c>
      <c r="J47" s="38">
        <v>0</v>
      </c>
    </row>
    <row r="48" spans="1:10" ht="63.75" x14ac:dyDescent="0.2">
      <c r="A48" s="7" t="s">
        <v>263</v>
      </c>
      <c r="B48" s="7" t="s">
        <v>264</v>
      </c>
      <c r="C48" s="7" t="s">
        <v>265</v>
      </c>
      <c r="D48" s="169" t="s">
        <v>266</v>
      </c>
      <c r="E48" s="169" t="s">
        <v>477</v>
      </c>
      <c r="F48" s="169" t="s">
        <v>478</v>
      </c>
      <c r="G48" s="32">
        <f t="shared" si="1"/>
        <v>16300095</v>
      </c>
      <c r="H48" s="38">
        <v>15891595</v>
      </c>
      <c r="I48" s="38">
        <v>408500</v>
      </c>
      <c r="J48" s="38">
        <f>I48</f>
        <v>408500</v>
      </c>
    </row>
    <row r="49" spans="1:10" ht="63.75" x14ac:dyDescent="0.2">
      <c r="A49" s="7" t="s">
        <v>267</v>
      </c>
      <c r="B49" s="7" t="s">
        <v>268</v>
      </c>
      <c r="C49" s="7" t="s">
        <v>269</v>
      </c>
      <c r="D49" s="169" t="s">
        <v>270</v>
      </c>
      <c r="E49" s="169" t="s">
        <v>477</v>
      </c>
      <c r="F49" s="169" t="s">
        <v>478</v>
      </c>
      <c r="G49" s="32">
        <f t="shared" si="1"/>
        <v>773150</v>
      </c>
      <c r="H49" s="38">
        <v>773150</v>
      </c>
      <c r="I49" s="38">
        <v>0</v>
      </c>
      <c r="J49" s="38">
        <v>0</v>
      </c>
    </row>
    <row r="50" spans="1:10" ht="25.5" x14ac:dyDescent="0.2">
      <c r="A50" s="7" t="s">
        <v>271</v>
      </c>
      <c r="B50" s="7" t="s">
        <v>272</v>
      </c>
      <c r="C50" s="7" t="s">
        <v>273</v>
      </c>
      <c r="D50" s="169" t="s">
        <v>484</v>
      </c>
      <c r="E50" s="169" t="s">
        <v>475</v>
      </c>
      <c r="F50" s="169" t="s">
        <v>476</v>
      </c>
      <c r="G50" s="32">
        <f t="shared" si="1"/>
        <v>4609410</v>
      </c>
      <c r="H50" s="38">
        <v>4609410</v>
      </c>
      <c r="I50" s="38">
        <v>0</v>
      </c>
      <c r="J50" s="38">
        <v>0</v>
      </c>
    </row>
    <row r="51" spans="1:10" ht="63.75" x14ac:dyDescent="0.2">
      <c r="A51" s="7" t="s">
        <v>275</v>
      </c>
      <c r="B51" s="7" t="s">
        <v>276</v>
      </c>
      <c r="C51" s="7" t="s">
        <v>273</v>
      </c>
      <c r="D51" s="169" t="s">
        <v>485</v>
      </c>
      <c r="E51" s="169" t="s">
        <v>477</v>
      </c>
      <c r="F51" s="169" t="s">
        <v>478</v>
      </c>
      <c r="G51" s="32">
        <f t="shared" si="1"/>
        <v>1556850</v>
      </c>
      <c r="H51" s="38">
        <v>1556850</v>
      </c>
      <c r="I51" s="38">
        <v>0</v>
      </c>
      <c r="J51" s="38">
        <v>0</v>
      </c>
    </row>
    <row r="52" spans="1:10" ht="79.5" customHeight="1" x14ac:dyDescent="0.2">
      <c r="A52" s="53" t="s">
        <v>278</v>
      </c>
      <c r="B52" s="53" t="s">
        <v>279</v>
      </c>
      <c r="C52" s="54" t="s">
        <v>273</v>
      </c>
      <c r="D52" s="144" t="s">
        <v>280</v>
      </c>
      <c r="E52" s="169" t="s">
        <v>475</v>
      </c>
      <c r="F52" s="169" t="s">
        <v>476</v>
      </c>
      <c r="G52" s="32">
        <f t="shared" si="1"/>
        <v>109312</v>
      </c>
      <c r="H52" s="38">
        <f>39040+70272</f>
        <v>109312</v>
      </c>
      <c r="I52" s="38"/>
      <c r="J52" s="38"/>
    </row>
    <row r="53" spans="1:10" ht="63.75" x14ac:dyDescent="0.2">
      <c r="A53" s="7" t="s">
        <v>281</v>
      </c>
      <c r="B53" s="7" t="s">
        <v>282</v>
      </c>
      <c r="C53" s="7" t="s">
        <v>273</v>
      </c>
      <c r="D53" s="169" t="s">
        <v>283</v>
      </c>
      <c r="E53" s="169" t="s">
        <v>477</v>
      </c>
      <c r="F53" s="169" t="s">
        <v>478</v>
      </c>
      <c r="G53" s="32">
        <f t="shared" si="1"/>
        <v>635000</v>
      </c>
      <c r="H53" s="38">
        <v>635000</v>
      </c>
      <c r="I53" s="38">
        <v>0</v>
      </c>
      <c r="J53" s="38">
        <v>0</v>
      </c>
    </row>
    <row r="54" spans="1:10" ht="46.5" customHeight="1" x14ac:dyDescent="0.2">
      <c r="A54" s="53" t="s">
        <v>284</v>
      </c>
      <c r="B54" s="53" t="s">
        <v>285</v>
      </c>
      <c r="C54" s="54" t="s">
        <v>286</v>
      </c>
      <c r="D54" s="170" t="s">
        <v>287</v>
      </c>
      <c r="E54" s="169" t="s">
        <v>486</v>
      </c>
      <c r="F54" s="169" t="s">
        <v>487</v>
      </c>
      <c r="G54" s="32">
        <f t="shared" si="1"/>
        <v>826000</v>
      </c>
      <c r="H54" s="38"/>
      <c r="I54" s="38">
        <v>826000</v>
      </c>
      <c r="J54" s="38">
        <f>I54</f>
        <v>826000</v>
      </c>
    </row>
    <row r="55" spans="1:10" s="174" customFormat="1" ht="25.5" x14ac:dyDescent="0.2">
      <c r="A55" s="47" t="s">
        <v>288</v>
      </c>
      <c r="B55" s="48"/>
      <c r="C55" s="48"/>
      <c r="D55" s="148" t="s">
        <v>289</v>
      </c>
      <c r="E55" s="148"/>
      <c r="F55" s="148"/>
      <c r="G55" s="32">
        <f>H55+I55</f>
        <v>24494348</v>
      </c>
      <c r="H55" s="33">
        <f>H56</f>
        <v>24361786</v>
      </c>
      <c r="I55" s="33">
        <f>I56</f>
        <v>132562</v>
      </c>
      <c r="J55" s="33">
        <f>J56</f>
        <v>132562</v>
      </c>
    </row>
    <row r="56" spans="1:10" s="174" customFormat="1" ht="29.25" customHeight="1" x14ac:dyDescent="0.2">
      <c r="A56" s="47" t="s">
        <v>290</v>
      </c>
      <c r="B56" s="48"/>
      <c r="C56" s="48"/>
      <c r="D56" s="148" t="s">
        <v>289</v>
      </c>
      <c r="E56" s="148"/>
      <c r="F56" s="148"/>
      <c r="G56" s="32">
        <f>H56+I56</f>
        <v>24494348</v>
      </c>
      <c r="H56" s="175">
        <f>H57+H58+H59+H60+H61</f>
        <v>24361786</v>
      </c>
      <c r="I56" s="175">
        <f>I57+I58+I59+I60+I61</f>
        <v>132562</v>
      </c>
      <c r="J56" s="175">
        <f>J57+J58+J59+J60+J61</f>
        <v>132562</v>
      </c>
    </row>
    <row r="57" spans="1:10" ht="63.75" x14ac:dyDescent="0.2">
      <c r="A57" s="53" t="s">
        <v>292</v>
      </c>
      <c r="B57" s="53" t="s">
        <v>293</v>
      </c>
      <c r="C57" s="54" t="s">
        <v>203</v>
      </c>
      <c r="D57" s="144" t="s">
        <v>294</v>
      </c>
      <c r="E57" s="169" t="s">
        <v>488</v>
      </c>
      <c r="F57" s="169" t="s">
        <v>489</v>
      </c>
      <c r="G57" s="32">
        <f t="shared" si="1"/>
        <v>30000</v>
      </c>
      <c r="H57" s="38">
        <v>30000</v>
      </c>
      <c r="I57" s="38"/>
      <c r="J57" s="38"/>
    </row>
    <row r="58" spans="1:10" ht="69.75" customHeight="1" x14ac:dyDescent="0.2">
      <c r="A58" s="53" t="s">
        <v>298</v>
      </c>
      <c r="B58" s="53">
        <v>3121</v>
      </c>
      <c r="C58" s="176">
        <v>1040</v>
      </c>
      <c r="D58" s="144" t="s">
        <v>300</v>
      </c>
      <c r="E58" s="169" t="s">
        <v>490</v>
      </c>
      <c r="F58" s="172" t="s">
        <v>491</v>
      </c>
      <c r="G58" s="32">
        <f t="shared" si="1"/>
        <v>13653806</v>
      </c>
      <c r="H58" s="38">
        <v>13521244</v>
      </c>
      <c r="I58" s="38">
        <v>132562</v>
      </c>
      <c r="J58" s="38">
        <v>132562</v>
      </c>
    </row>
    <row r="59" spans="1:10" ht="63.75" x14ac:dyDescent="0.2">
      <c r="A59" s="53" t="s">
        <v>304</v>
      </c>
      <c r="B59" s="7" t="s">
        <v>305</v>
      </c>
      <c r="C59" s="7" t="s">
        <v>306</v>
      </c>
      <c r="D59" s="169" t="s">
        <v>307</v>
      </c>
      <c r="E59" s="169" t="s">
        <v>492</v>
      </c>
      <c r="F59" s="169" t="s">
        <v>493</v>
      </c>
      <c r="G59" s="32">
        <f t="shared" si="1"/>
        <v>1700000</v>
      </c>
      <c r="H59" s="38">
        <v>1700000</v>
      </c>
      <c r="I59" s="38"/>
      <c r="J59" s="38"/>
    </row>
    <row r="60" spans="1:10" ht="38.25" x14ac:dyDescent="0.2">
      <c r="A60" s="53" t="s">
        <v>308</v>
      </c>
      <c r="B60" s="7" t="s">
        <v>309</v>
      </c>
      <c r="C60" s="7" t="s">
        <v>306</v>
      </c>
      <c r="D60" s="169" t="s">
        <v>310</v>
      </c>
      <c r="E60" s="169" t="s">
        <v>494</v>
      </c>
      <c r="F60" s="169" t="s">
        <v>495</v>
      </c>
      <c r="G60" s="32">
        <f t="shared" si="1"/>
        <v>270000</v>
      </c>
      <c r="H60" s="38">
        <v>270000</v>
      </c>
      <c r="I60" s="38"/>
      <c r="J60" s="38"/>
    </row>
    <row r="61" spans="1:10" ht="38.25" x14ac:dyDescent="0.2">
      <c r="A61" s="53" t="s">
        <v>311</v>
      </c>
      <c r="B61" s="7" t="s">
        <v>312</v>
      </c>
      <c r="C61" s="7" t="s">
        <v>313</v>
      </c>
      <c r="D61" s="169" t="s">
        <v>314</v>
      </c>
      <c r="E61" s="169" t="s">
        <v>496</v>
      </c>
      <c r="F61" s="169" t="s">
        <v>497</v>
      </c>
      <c r="G61" s="32">
        <f t="shared" si="1"/>
        <v>8840542</v>
      </c>
      <c r="H61" s="38">
        <v>8840542</v>
      </c>
      <c r="I61" s="38"/>
      <c r="J61" s="38"/>
    </row>
    <row r="62" spans="1:10" ht="34.9" customHeight="1" x14ac:dyDescent="0.2">
      <c r="A62" s="177" t="s">
        <v>315</v>
      </c>
      <c r="B62" s="178"/>
      <c r="C62" s="179"/>
      <c r="D62" s="180" t="s">
        <v>316</v>
      </c>
      <c r="E62" s="169"/>
      <c r="F62" s="169"/>
      <c r="G62" s="32">
        <f>G63</f>
        <v>15980</v>
      </c>
      <c r="H62" s="38">
        <f>H63</f>
        <v>15980</v>
      </c>
      <c r="I62" s="38">
        <f>I63</f>
        <v>0</v>
      </c>
      <c r="J62" s="38">
        <f>J63</f>
        <v>0</v>
      </c>
    </row>
    <row r="63" spans="1:10" ht="33.6" customHeight="1" x14ac:dyDescent="0.2">
      <c r="A63" s="177" t="s">
        <v>317</v>
      </c>
      <c r="B63" s="178"/>
      <c r="C63" s="179"/>
      <c r="D63" s="180" t="s">
        <v>316</v>
      </c>
      <c r="E63" s="169"/>
      <c r="F63" s="169"/>
      <c r="G63" s="32">
        <f>G64</f>
        <v>15980</v>
      </c>
      <c r="H63" s="38">
        <f>H64</f>
        <v>15980</v>
      </c>
      <c r="I63" s="38">
        <f t="shared" ref="I63:J63" si="2">I64</f>
        <v>0</v>
      </c>
      <c r="J63" s="38">
        <f t="shared" si="2"/>
        <v>0</v>
      </c>
    </row>
    <row r="64" spans="1:10" ht="54.75" customHeight="1" x14ac:dyDescent="0.2">
      <c r="A64" s="53" t="s">
        <v>319</v>
      </c>
      <c r="B64" s="53" t="s">
        <v>320</v>
      </c>
      <c r="C64" s="54" t="s">
        <v>251</v>
      </c>
      <c r="D64" s="144" t="s">
        <v>321</v>
      </c>
      <c r="E64" s="181" t="s">
        <v>498</v>
      </c>
      <c r="F64" s="181" t="s">
        <v>499</v>
      </c>
      <c r="G64" s="32">
        <f>H64+I64</f>
        <v>15980</v>
      </c>
      <c r="H64" s="38">
        <v>15980</v>
      </c>
      <c r="I64" s="38"/>
      <c r="J64" s="38"/>
    </row>
    <row r="65" spans="1:10" ht="25.5" x14ac:dyDescent="0.2">
      <c r="A65" s="48" t="s">
        <v>322</v>
      </c>
      <c r="B65" s="48" t="s">
        <v>457</v>
      </c>
      <c r="C65" s="48" t="s">
        <v>457</v>
      </c>
      <c r="D65" s="10" t="s">
        <v>323</v>
      </c>
      <c r="E65" s="148" t="s">
        <v>457</v>
      </c>
      <c r="F65" s="148" t="s">
        <v>457</v>
      </c>
      <c r="G65" s="32">
        <f>H65+I65</f>
        <v>39818985</v>
      </c>
      <c r="H65" s="33">
        <f>H66</f>
        <v>37697780</v>
      </c>
      <c r="I65" s="33">
        <f t="shared" ref="I65:J65" si="3">I66</f>
        <v>2121205</v>
      </c>
      <c r="J65" s="33">
        <f t="shared" si="3"/>
        <v>1757105</v>
      </c>
    </row>
    <row r="66" spans="1:10" ht="25.5" x14ac:dyDescent="0.2">
      <c r="A66" s="48" t="s">
        <v>324</v>
      </c>
      <c r="B66" s="48" t="s">
        <v>457</v>
      </c>
      <c r="C66" s="48" t="s">
        <v>457</v>
      </c>
      <c r="D66" s="10" t="s">
        <v>323</v>
      </c>
      <c r="E66" s="148" t="s">
        <v>457</v>
      </c>
      <c r="F66" s="148" t="s">
        <v>457</v>
      </c>
      <c r="G66" s="32">
        <f>H66+I66</f>
        <v>39818985</v>
      </c>
      <c r="H66" s="33">
        <f>SUM(H67:H77)</f>
        <v>37697780</v>
      </c>
      <c r="I66" s="33">
        <f>SUM(I67:I77)</f>
        <v>2121205</v>
      </c>
      <c r="J66" s="33">
        <f>SUM(J67:J77)</f>
        <v>1757105</v>
      </c>
    </row>
    <row r="67" spans="1:10" ht="51" x14ac:dyDescent="0.2">
      <c r="A67" s="7" t="s">
        <v>326</v>
      </c>
      <c r="B67" s="7" t="s">
        <v>327</v>
      </c>
      <c r="C67" s="7" t="s">
        <v>328</v>
      </c>
      <c r="D67" s="169" t="s">
        <v>329</v>
      </c>
      <c r="E67" s="169" t="s">
        <v>500</v>
      </c>
      <c r="F67" s="169" t="s">
        <v>501</v>
      </c>
      <c r="G67" s="32">
        <f t="shared" si="1"/>
        <v>140000</v>
      </c>
      <c r="H67" s="38">
        <v>140000</v>
      </c>
      <c r="I67" s="38">
        <v>0</v>
      </c>
      <c r="J67" s="38">
        <v>0</v>
      </c>
    </row>
    <row r="68" spans="1:10" ht="38.25" x14ac:dyDescent="0.2">
      <c r="A68" s="7" t="s">
        <v>330</v>
      </c>
      <c r="B68" s="7" t="s">
        <v>312</v>
      </c>
      <c r="C68" s="7" t="s">
        <v>313</v>
      </c>
      <c r="D68" s="169" t="s">
        <v>314</v>
      </c>
      <c r="E68" s="169" t="s">
        <v>502</v>
      </c>
      <c r="F68" s="169" t="s">
        <v>503</v>
      </c>
      <c r="G68" s="32">
        <f t="shared" si="1"/>
        <v>600000</v>
      </c>
      <c r="H68" s="38">
        <v>600000</v>
      </c>
      <c r="I68" s="38">
        <v>0</v>
      </c>
      <c r="J68" s="38">
        <v>0</v>
      </c>
    </row>
    <row r="69" spans="1:10" ht="51" x14ac:dyDescent="0.2">
      <c r="A69" s="7" t="s">
        <v>331</v>
      </c>
      <c r="B69" s="7" t="s">
        <v>332</v>
      </c>
      <c r="C69" s="7" t="s">
        <v>333</v>
      </c>
      <c r="D69" s="169" t="s">
        <v>334</v>
      </c>
      <c r="E69" s="169" t="s">
        <v>504</v>
      </c>
      <c r="F69" s="169" t="s">
        <v>505</v>
      </c>
      <c r="G69" s="32">
        <f t="shared" si="1"/>
        <v>744642</v>
      </c>
      <c r="H69" s="38">
        <v>744642</v>
      </c>
      <c r="I69" s="38">
        <v>0</v>
      </c>
      <c r="J69" s="38">
        <v>0</v>
      </c>
    </row>
    <row r="70" spans="1:10" ht="51" x14ac:dyDescent="0.2">
      <c r="A70" s="7" t="s">
        <v>335</v>
      </c>
      <c r="B70" s="7" t="s">
        <v>336</v>
      </c>
      <c r="C70" s="7" t="s">
        <v>337</v>
      </c>
      <c r="D70" s="169" t="s">
        <v>338</v>
      </c>
      <c r="E70" s="169" t="s">
        <v>504</v>
      </c>
      <c r="F70" s="169" t="s">
        <v>505</v>
      </c>
      <c r="G70" s="32">
        <f t="shared" si="1"/>
        <v>2573035</v>
      </c>
      <c r="H70" s="38">
        <v>2353235</v>
      </c>
      <c r="I70" s="38">
        <v>219800</v>
      </c>
      <c r="J70" s="38">
        <v>219800</v>
      </c>
    </row>
    <row r="71" spans="1:10" ht="51" x14ac:dyDescent="0.2">
      <c r="A71" s="88">
        <v>1216020</v>
      </c>
      <c r="B71" s="88">
        <v>6020</v>
      </c>
      <c r="C71" s="7">
        <v>620</v>
      </c>
      <c r="D71" s="182" t="s">
        <v>341</v>
      </c>
      <c r="E71" s="169" t="s">
        <v>504</v>
      </c>
      <c r="F71" s="169" t="s">
        <v>505</v>
      </c>
      <c r="G71" s="32">
        <f t="shared" si="1"/>
        <v>3683200</v>
      </c>
      <c r="H71" s="38">
        <v>3683200</v>
      </c>
      <c r="I71" s="38"/>
      <c r="J71" s="38"/>
    </row>
    <row r="72" spans="1:10" ht="51" x14ac:dyDescent="0.2">
      <c r="A72" s="7" t="s">
        <v>342</v>
      </c>
      <c r="B72" s="7" t="s">
        <v>343</v>
      </c>
      <c r="C72" s="7" t="s">
        <v>337</v>
      </c>
      <c r="D72" s="169" t="s">
        <v>344</v>
      </c>
      <c r="E72" s="169" t="s">
        <v>504</v>
      </c>
      <c r="F72" s="169" t="s">
        <v>505</v>
      </c>
      <c r="G72" s="32">
        <f t="shared" si="1"/>
        <v>29652345</v>
      </c>
      <c r="H72" s="38">
        <v>29179945</v>
      </c>
      <c r="I72" s="38">
        <v>472400</v>
      </c>
      <c r="J72" s="38">
        <f>I72</f>
        <v>472400</v>
      </c>
    </row>
    <row r="73" spans="1:10" ht="57" customHeight="1" x14ac:dyDescent="0.2">
      <c r="A73" s="53" t="s">
        <v>345</v>
      </c>
      <c r="B73" s="53" t="s">
        <v>346</v>
      </c>
      <c r="C73" s="54" t="s">
        <v>347</v>
      </c>
      <c r="D73" s="170" t="s">
        <v>348</v>
      </c>
      <c r="E73" s="169" t="s">
        <v>504</v>
      </c>
      <c r="F73" s="169" t="s">
        <v>505</v>
      </c>
      <c r="G73" s="32">
        <f t="shared" si="1"/>
        <v>1064905</v>
      </c>
      <c r="H73" s="38"/>
      <c r="I73" s="38">
        <v>1064905</v>
      </c>
      <c r="J73" s="38">
        <f>I73</f>
        <v>1064905</v>
      </c>
    </row>
    <row r="74" spans="1:10" ht="60.75" customHeight="1" x14ac:dyDescent="0.2">
      <c r="A74" s="53" t="s">
        <v>349</v>
      </c>
      <c r="B74" s="53" t="s">
        <v>350</v>
      </c>
      <c r="C74" s="54" t="s">
        <v>351</v>
      </c>
      <c r="D74" s="144" t="s">
        <v>352</v>
      </c>
      <c r="E74" s="169" t="s">
        <v>504</v>
      </c>
      <c r="F74" s="169" t="s">
        <v>505</v>
      </c>
      <c r="G74" s="32">
        <f t="shared" si="1"/>
        <v>400000</v>
      </c>
      <c r="H74" s="38">
        <v>400000</v>
      </c>
      <c r="I74" s="38"/>
      <c r="J74" s="38"/>
    </row>
    <row r="75" spans="1:10" ht="57.75" customHeight="1" x14ac:dyDescent="0.2">
      <c r="A75" s="53" t="s">
        <v>353</v>
      </c>
      <c r="B75" s="53" t="s">
        <v>354</v>
      </c>
      <c r="C75" s="54" t="s">
        <v>168</v>
      </c>
      <c r="D75" s="144" t="s">
        <v>355</v>
      </c>
      <c r="E75" s="181" t="s">
        <v>506</v>
      </c>
      <c r="F75" s="181" t="s">
        <v>507</v>
      </c>
      <c r="G75" s="32">
        <f t="shared" si="1"/>
        <v>496758</v>
      </c>
      <c r="H75" s="38">
        <v>496758</v>
      </c>
      <c r="I75" s="38"/>
      <c r="J75" s="38"/>
    </row>
    <row r="76" spans="1:10" ht="51" x14ac:dyDescent="0.2">
      <c r="A76" s="7" t="s">
        <v>356</v>
      </c>
      <c r="B76" s="7" t="s">
        <v>357</v>
      </c>
      <c r="C76" s="7" t="s">
        <v>358</v>
      </c>
      <c r="D76" s="169" t="s">
        <v>508</v>
      </c>
      <c r="E76" s="172" t="s">
        <v>509</v>
      </c>
      <c r="F76" s="183" t="s">
        <v>510</v>
      </c>
      <c r="G76" s="32">
        <f t="shared" si="1"/>
        <v>100000</v>
      </c>
      <c r="H76" s="38">
        <v>100000</v>
      </c>
      <c r="I76" s="38">
        <v>0</v>
      </c>
      <c r="J76" s="38">
        <v>0</v>
      </c>
    </row>
    <row r="77" spans="1:10" ht="51" x14ac:dyDescent="0.2">
      <c r="A77" s="7" t="s">
        <v>360</v>
      </c>
      <c r="B77" s="7" t="s">
        <v>361</v>
      </c>
      <c r="C77" s="7" t="s">
        <v>362</v>
      </c>
      <c r="D77" s="169" t="s">
        <v>363</v>
      </c>
      <c r="E77" s="172" t="s">
        <v>509</v>
      </c>
      <c r="F77" s="183" t="s">
        <v>510</v>
      </c>
      <c r="G77" s="32">
        <f t="shared" si="1"/>
        <v>364100</v>
      </c>
      <c r="H77" s="38">
        <v>0</v>
      </c>
      <c r="I77" s="38">
        <v>364100</v>
      </c>
      <c r="J77" s="38">
        <v>0</v>
      </c>
    </row>
    <row r="78" spans="1:10" x14ac:dyDescent="0.2">
      <c r="A78" s="47" t="s">
        <v>364</v>
      </c>
      <c r="B78" s="48"/>
      <c r="C78" s="49"/>
      <c r="D78" s="50" t="s">
        <v>365</v>
      </c>
      <c r="E78" s="172"/>
      <c r="F78" s="181"/>
      <c r="G78" s="32">
        <f>G79</f>
        <v>60000</v>
      </c>
      <c r="H78" s="38">
        <f>H79</f>
        <v>60000</v>
      </c>
      <c r="I78" s="38">
        <f t="shared" ref="I78:J79" si="4">I79</f>
        <v>0</v>
      </c>
      <c r="J78" s="38">
        <f t="shared" si="4"/>
        <v>0</v>
      </c>
    </row>
    <row r="79" spans="1:10" x14ac:dyDescent="0.2">
      <c r="A79" s="47" t="s">
        <v>366</v>
      </c>
      <c r="B79" s="48"/>
      <c r="C79" s="49"/>
      <c r="D79" s="50" t="s">
        <v>365</v>
      </c>
      <c r="E79" s="172"/>
      <c r="F79" s="181"/>
      <c r="G79" s="32">
        <f>G80</f>
        <v>60000</v>
      </c>
      <c r="H79" s="38">
        <f>H80</f>
        <v>60000</v>
      </c>
      <c r="I79" s="38">
        <f t="shared" si="4"/>
        <v>0</v>
      </c>
      <c r="J79" s="38">
        <f t="shared" si="4"/>
        <v>0</v>
      </c>
    </row>
    <row r="80" spans="1:10" ht="38.25" x14ac:dyDescent="0.2">
      <c r="A80" s="53" t="s">
        <v>368</v>
      </c>
      <c r="B80" s="53" t="s">
        <v>163</v>
      </c>
      <c r="C80" s="54" t="s">
        <v>164</v>
      </c>
      <c r="D80" s="170" t="s">
        <v>165</v>
      </c>
      <c r="E80" s="169" t="s">
        <v>464</v>
      </c>
      <c r="F80" s="172" t="s">
        <v>465</v>
      </c>
      <c r="G80" s="32">
        <f t="shared" si="1"/>
        <v>60000</v>
      </c>
      <c r="H80" s="38">
        <v>60000</v>
      </c>
      <c r="I80" s="38"/>
      <c r="J80" s="38"/>
    </row>
    <row r="81" spans="1:10" x14ac:dyDescent="0.2">
      <c r="A81" s="48" t="s">
        <v>373</v>
      </c>
      <c r="B81" s="48" t="s">
        <v>457</v>
      </c>
      <c r="C81" s="48" t="s">
        <v>457</v>
      </c>
      <c r="D81" s="148" t="s">
        <v>374</v>
      </c>
      <c r="E81" s="148" t="s">
        <v>457</v>
      </c>
      <c r="F81" s="148" t="s">
        <v>457</v>
      </c>
      <c r="G81" s="32">
        <f>H81+I81</f>
        <v>6066900</v>
      </c>
      <c r="H81" s="33">
        <f>H82</f>
        <v>2697800</v>
      </c>
      <c r="I81" s="33">
        <f>I82</f>
        <v>3369100</v>
      </c>
      <c r="J81" s="33">
        <f>J82</f>
        <v>3369100</v>
      </c>
    </row>
    <row r="82" spans="1:10" x14ac:dyDescent="0.2">
      <c r="A82" s="48" t="s">
        <v>375</v>
      </c>
      <c r="B82" s="48" t="s">
        <v>457</v>
      </c>
      <c r="C82" s="48" t="s">
        <v>457</v>
      </c>
      <c r="D82" s="148" t="s">
        <v>374</v>
      </c>
      <c r="E82" s="148" t="s">
        <v>457</v>
      </c>
      <c r="F82" s="148" t="s">
        <v>457</v>
      </c>
      <c r="G82" s="32">
        <f>G83+G84+G85+G86+G87+G88+G89</f>
        <v>6066900</v>
      </c>
      <c r="H82" s="32">
        <f t="shared" ref="H82:J82" si="5">H83+H84+H85+H86+H87+H88+H89</f>
        <v>2697800</v>
      </c>
      <c r="I82" s="32">
        <f t="shared" si="5"/>
        <v>3369100</v>
      </c>
      <c r="J82" s="32">
        <f t="shared" si="5"/>
        <v>3369100</v>
      </c>
    </row>
    <row r="83" spans="1:10" ht="120.75" customHeight="1" x14ac:dyDescent="0.2">
      <c r="A83" s="130">
        <v>3719770</v>
      </c>
      <c r="B83" s="130" t="s">
        <v>381</v>
      </c>
      <c r="C83" s="130" t="s">
        <v>147</v>
      </c>
      <c r="D83" s="150" t="s">
        <v>83</v>
      </c>
      <c r="E83" s="171" t="s">
        <v>466</v>
      </c>
      <c r="F83" s="172" t="s">
        <v>467</v>
      </c>
      <c r="G83" s="32">
        <f t="shared" ref="G83:G89" si="6">H83+I83</f>
        <v>110700</v>
      </c>
      <c r="H83" s="38">
        <f>110700</f>
        <v>110700</v>
      </c>
      <c r="I83" s="38"/>
      <c r="J83" s="38"/>
    </row>
    <row r="84" spans="1:10" ht="120.75" customHeight="1" x14ac:dyDescent="0.2">
      <c r="A84" s="132"/>
      <c r="B84" s="132"/>
      <c r="C84" s="132"/>
      <c r="D84" s="153"/>
      <c r="E84" s="169" t="s">
        <v>511</v>
      </c>
      <c r="F84" s="172" t="s">
        <v>512</v>
      </c>
      <c r="G84" s="32">
        <f t="shared" si="6"/>
        <v>2550200</v>
      </c>
      <c r="H84" s="38">
        <v>1020100</v>
      </c>
      <c r="I84" s="38">
        <f>1261598+268502</f>
        <v>1530100</v>
      </c>
      <c r="J84" s="38">
        <f>I84</f>
        <v>1530100</v>
      </c>
    </row>
    <row r="85" spans="1:10" ht="120.75" customHeight="1" x14ac:dyDescent="0.2">
      <c r="A85" s="134"/>
      <c r="B85" s="134"/>
      <c r="C85" s="134"/>
      <c r="D85" s="155"/>
      <c r="E85" s="169" t="s">
        <v>513</v>
      </c>
      <c r="F85" s="169" t="s">
        <v>514</v>
      </c>
      <c r="G85" s="32">
        <f t="shared" si="6"/>
        <v>1000000</v>
      </c>
      <c r="H85" s="38"/>
      <c r="I85" s="38">
        <v>1000000</v>
      </c>
      <c r="J85" s="38">
        <f>I85</f>
        <v>1000000</v>
      </c>
    </row>
    <row r="86" spans="1:10" ht="120.75" customHeight="1" x14ac:dyDescent="0.2">
      <c r="A86" s="150" t="s">
        <v>382</v>
      </c>
      <c r="B86" s="150" t="s">
        <v>383</v>
      </c>
      <c r="C86" s="151" t="s">
        <v>147</v>
      </c>
      <c r="D86" s="151" t="s">
        <v>384</v>
      </c>
      <c r="E86" s="169" t="s">
        <v>515</v>
      </c>
      <c r="F86" s="172" t="s">
        <v>516</v>
      </c>
      <c r="G86" s="32">
        <f t="shared" si="6"/>
        <v>106000</v>
      </c>
      <c r="H86" s="38">
        <v>67000</v>
      </c>
      <c r="I86" s="38">
        <v>39000</v>
      </c>
      <c r="J86" s="38">
        <f>I86</f>
        <v>39000</v>
      </c>
    </row>
    <row r="87" spans="1:10" ht="120.75" customHeight="1" x14ac:dyDescent="0.2">
      <c r="A87" s="153"/>
      <c r="B87" s="153"/>
      <c r="C87" s="154"/>
      <c r="D87" s="154"/>
      <c r="E87" s="169" t="s">
        <v>517</v>
      </c>
      <c r="F87" s="172" t="s">
        <v>518</v>
      </c>
      <c r="G87" s="32">
        <f t="shared" si="6"/>
        <v>150000</v>
      </c>
      <c r="H87" s="38">
        <v>150000</v>
      </c>
      <c r="I87" s="38"/>
      <c r="J87" s="38"/>
    </row>
    <row r="88" spans="1:10" ht="120.75" customHeight="1" x14ac:dyDescent="0.2">
      <c r="A88" s="153"/>
      <c r="B88" s="153"/>
      <c r="C88" s="154"/>
      <c r="D88" s="154"/>
      <c r="E88" s="171" t="s">
        <v>466</v>
      </c>
      <c r="F88" s="172" t="s">
        <v>467</v>
      </c>
      <c r="G88" s="32">
        <f t="shared" si="6"/>
        <v>100000</v>
      </c>
      <c r="H88" s="38">
        <v>100000</v>
      </c>
      <c r="I88" s="38"/>
      <c r="J88" s="38"/>
    </row>
    <row r="89" spans="1:10" ht="120.75" customHeight="1" x14ac:dyDescent="0.2">
      <c r="A89" s="155"/>
      <c r="B89" s="155"/>
      <c r="C89" s="156"/>
      <c r="D89" s="156"/>
      <c r="E89" s="169" t="s">
        <v>513</v>
      </c>
      <c r="F89" s="169" t="s">
        <v>514</v>
      </c>
      <c r="G89" s="32">
        <f t="shared" si="6"/>
        <v>2050000</v>
      </c>
      <c r="H89" s="38">
        <f>2050000-800000</f>
        <v>1250000</v>
      </c>
      <c r="I89" s="38">
        <v>800000</v>
      </c>
      <c r="J89" s="38">
        <v>800000</v>
      </c>
    </row>
    <row r="90" spans="1:10" x14ac:dyDescent="0.2">
      <c r="A90" s="57" t="s">
        <v>74</v>
      </c>
      <c r="B90" s="57" t="s">
        <v>74</v>
      </c>
      <c r="C90" s="57" t="s">
        <v>74</v>
      </c>
      <c r="D90" s="18" t="s">
        <v>385</v>
      </c>
      <c r="E90" s="18" t="s">
        <v>74</v>
      </c>
      <c r="F90" s="18" t="s">
        <v>74</v>
      </c>
      <c r="G90" s="32">
        <f>G65+G81+G24+G13+G55+G78+G62</f>
        <v>353447609</v>
      </c>
      <c r="H90" s="32">
        <f t="shared" ref="H90:J90" si="7">H65+H81+H24+H13+H55+H78+H62</f>
        <v>320001581</v>
      </c>
      <c r="I90" s="32">
        <f t="shared" si="7"/>
        <v>33446028</v>
      </c>
      <c r="J90" s="32">
        <f t="shared" si="7"/>
        <v>14906610</v>
      </c>
    </row>
    <row r="92" spans="1:10" x14ac:dyDescent="0.2">
      <c r="A92" s="27" t="s">
        <v>519</v>
      </c>
      <c r="B92" s="27"/>
      <c r="C92" s="27"/>
      <c r="D92" s="27"/>
      <c r="E92" s="27"/>
      <c r="F92" s="27"/>
      <c r="G92" s="27"/>
      <c r="H92" s="27"/>
      <c r="I92" s="27"/>
      <c r="J92" s="27"/>
    </row>
    <row r="94" spans="1:10" x14ac:dyDescent="0.2">
      <c r="G94" s="39"/>
    </row>
    <row r="95" spans="1:10" x14ac:dyDescent="0.2">
      <c r="G95" s="34"/>
    </row>
    <row r="98" spans="7:10" x14ac:dyDescent="0.2">
      <c r="G98" s="34"/>
      <c r="H98" s="34"/>
      <c r="I98" s="34"/>
      <c r="J98" s="34"/>
    </row>
    <row r="104" spans="7:10" x14ac:dyDescent="0.2">
      <c r="I104" s="34"/>
    </row>
    <row r="107" spans="7:10" x14ac:dyDescent="0.2">
      <c r="H107" s="34"/>
    </row>
    <row r="108" spans="7:10" x14ac:dyDescent="0.2">
      <c r="H108" s="34"/>
    </row>
  </sheetData>
  <mergeCells count="26">
    <mergeCell ref="A92:J92"/>
    <mergeCell ref="A83:A85"/>
    <mergeCell ref="B83:B85"/>
    <mergeCell ref="C83:C85"/>
    <mergeCell ref="D83:D85"/>
    <mergeCell ref="A86:A89"/>
    <mergeCell ref="B86:B89"/>
    <mergeCell ref="C86:C89"/>
    <mergeCell ref="D86:D89"/>
    <mergeCell ref="G10:G11"/>
    <mergeCell ref="H10:H11"/>
    <mergeCell ref="I10:J10"/>
    <mergeCell ref="A15:A16"/>
    <mergeCell ref="B15:B16"/>
    <mergeCell ref="C15:C16"/>
    <mergeCell ref="D15:D16"/>
    <mergeCell ref="H3:J3"/>
    <mergeCell ref="H4:J4"/>
    <mergeCell ref="H5:J5"/>
    <mergeCell ref="A6:J6"/>
    <mergeCell ref="A10:A11"/>
    <mergeCell ref="B10:B11"/>
    <mergeCell ref="C10:C11"/>
    <mergeCell ref="D10:D11"/>
    <mergeCell ref="E10:E11"/>
    <mergeCell ref="F10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додаток 1</vt:lpstr>
      <vt:lpstr>додаток 2</vt:lpstr>
      <vt:lpstr>додаток 3</vt:lpstr>
      <vt:lpstr>додаток 5</vt:lpstr>
      <vt:lpstr>додаток 6</vt:lpstr>
      <vt:lpstr>додаток 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ProDesk</dc:creator>
  <cp:lastModifiedBy>HP ProDesk</cp:lastModifiedBy>
  <cp:lastPrinted>2025-04-23T12:55:01Z</cp:lastPrinted>
  <dcterms:created xsi:type="dcterms:W3CDTF">2024-10-21T06:54:13Z</dcterms:created>
  <dcterms:modified xsi:type="dcterms:W3CDTF">2025-05-22T13:15:43Z</dcterms:modified>
</cp:coreProperties>
</file>