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640" activeTab="4"/>
  </bookViews>
  <sheets>
    <sheet name="додаток 1" sheetId="11" r:id="rId1"/>
    <sheet name="додаток 2" sheetId="12" r:id="rId2"/>
    <sheet name="додаток 3" sheetId="13" r:id="rId3"/>
    <sheet name="додаток 5" sheetId="14" r:id="rId4"/>
    <sheet name="додаток 7" sheetId="16" r:id="rId5"/>
  </sheets>
  <definedNames>
    <definedName name="_xlnm.Print_Area" localSheetId="0">'додаток 1'!$A$1:$G$106</definedName>
    <definedName name="_xlnm.Print_Area" localSheetId="2">'додаток 3'!$A$1:$P$105</definedName>
  </definedNames>
  <calcPr calcId="145621"/>
</workbook>
</file>

<file path=xl/calcChain.xml><?xml version="1.0" encoding="utf-8"?>
<calcChain xmlns="http://schemas.openxmlformats.org/spreadsheetml/2006/main">
  <c r="I97" i="16" l="1"/>
  <c r="J97" i="16" s="1"/>
  <c r="H97" i="16"/>
  <c r="G97" i="16" s="1"/>
  <c r="H96" i="16"/>
  <c r="G96" i="16"/>
  <c r="H95" i="16"/>
  <c r="G95" i="16" s="1"/>
  <c r="G88" i="16" s="1"/>
  <c r="G87" i="16" s="1"/>
  <c r="J94" i="16"/>
  <c r="G94" i="16"/>
  <c r="J93" i="16"/>
  <c r="G93" i="16"/>
  <c r="I92" i="16"/>
  <c r="I88" i="16" s="1"/>
  <c r="I87" i="16" s="1"/>
  <c r="G92" i="16"/>
  <c r="H91" i="16"/>
  <c r="G91" i="16"/>
  <c r="G90" i="16"/>
  <c r="G89" i="16"/>
  <c r="G86" i="16"/>
  <c r="J85" i="16"/>
  <c r="I85" i="16"/>
  <c r="I84" i="16" s="1"/>
  <c r="H85" i="16"/>
  <c r="G85" i="16"/>
  <c r="J84" i="16"/>
  <c r="H84" i="16"/>
  <c r="G84" i="16"/>
  <c r="G83" i="16"/>
  <c r="G82" i="16"/>
  <c r="G81" i="16"/>
  <c r="J80" i="16"/>
  <c r="G80" i="16"/>
  <c r="G79" i="16"/>
  <c r="G78" i="16"/>
  <c r="J77" i="16"/>
  <c r="G77" i="16"/>
  <c r="J76" i="16"/>
  <c r="G76" i="16"/>
  <c r="G75" i="16"/>
  <c r="J74" i="16"/>
  <c r="G74" i="16"/>
  <c r="G73" i="16"/>
  <c r="G72" i="16"/>
  <c r="G71" i="16"/>
  <c r="J70" i="16"/>
  <c r="J69" i="16" s="1"/>
  <c r="J68" i="16" s="1"/>
  <c r="G70" i="16"/>
  <c r="I69" i="16"/>
  <c r="I68" i="16" s="1"/>
  <c r="H69" i="16"/>
  <c r="H68" i="16" s="1"/>
  <c r="G69" i="16"/>
  <c r="G67" i="16"/>
  <c r="J66" i="16"/>
  <c r="I66" i="16"/>
  <c r="I65" i="16" s="1"/>
  <c r="H66" i="16"/>
  <c r="G66" i="16"/>
  <c r="J65" i="16"/>
  <c r="H65" i="16"/>
  <c r="G65" i="16"/>
  <c r="G64" i="16"/>
  <c r="G63" i="16"/>
  <c r="G62" i="16"/>
  <c r="G61" i="16"/>
  <c r="H60" i="16"/>
  <c r="G60" i="16"/>
  <c r="G59" i="16"/>
  <c r="J58" i="16"/>
  <c r="I58" i="16"/>
  <c r="I57" i="16" s="1"/>
  <c r="H58" i="16"/>
  <c r="H57" i="16" s="1"/>
  <c r="G58" i="16"/>
  <c r="J57" i="16"/>
  <c r="J56" i="16"/>
  <c r="G56" i="16"/>
  <c r="J55" i="16"/>
  <c r="H55" i="16"/>
  <c r="H25" i="16" s="1"/>
  <c r="H54" i="16"/>
  <c r="G54" i="16"/>
  <c r="G53" i="16"/>
  <c r="J52" i="16"/>
  <c r="G52" i="16"/>
  <c r="G51" i="16"/>
  <c r="J50" i="16"/>
  <c r="G50" i="16"/>
  <c r="G49" i="16"/>
  <c r="J48" i="16"/>
  <c r="G48" i="16"/>
  <c r="G47" i="16"/>
  <c r="J46" i="16"/>
  <c r="G46" i="16"/>
  <c r="G45" i="16"/>
  <c r="G44" i="16"/>
  <c r="G43" i="16"/>
  <c r="G42" i="16"/>
  <c r="G41" i="16"/>
  <c r="J40" i="16"/>
  <c r="G40" i="16"/>
  <c r="G39" i="16"/>
  <c r="G38" i="16"/>
  <c r="G37" i="16"/>
  <c r="G36" i="16"/>
  <c r="J35" i="16"/>
  <c r="G35" i="16"/>
  <c r="G34" i="16"/>
  <c r="G33" i="16"/>
  <c r="G32" i="16"/>
  <c r="G31" i="16"/>
  <c r="G30" i="16"/>
  <c r="G29" i="16"/>
  <c r="G28" i="16"/>
  <c r="J27" i="16"/>
  <c r="H27" i="16"/>
  <c r="G27" i="16"/>
  <c r="J26" i="16"/>
  <c r="J25" i="16" s="1"/>
  <c r="J24" i="16" s="1"/>
  <c r="G26" i="16"/>
  <c r="I25" i="16"/>
  <c r="I24" i="16" s="1"/>
  <c r="G23" i="16"/>
  <c r="G22" i="16"/>
  <c r="G21" i="16"/>
  <c r="J20" i="16"/>
  <c r="G20" i="16"/>
  <c r="G19" i="16"/>
  <c r="J18" i="16"/>
  <c r="J14" i="16" s="1"/>
  <c r="J13" i="16" s="1"/>
  <c r="G18" i="16"/>
  <c r="G17" i="16"/>
  <c r="G16" i="16"/>
  <c r="H15" i="16"/>
  <c r="G15" i="16"/>
  <c r="I14" i="16"/>
  <c r="I13" i="16" s="1"/>
  <c r="H14" i="16"/>
  <c r="H13" i="16" s="1"/>
  <c r="G14" i="16"/>
  <c r="G13" i="16" s="1"/>
  <c r="H98" i="16" l="1"/>
  <c r="G68" i="16"/>
  <c r="G57" i="16"/>
  <c r="I98" i="16"/>
  <c r="G25" i="16"/>
  <c r="H24" i="16"/>
  <c r="G24" i="16" s="1"/>
  <c r="H88" i="16"/>
  <c r="H87" i="16" s="1"/>
  <c r="J92" i="16"/>
  <c r="J88" i="16" s="1"/>
  <c r="J87" i="16" s="1"/>
  <c r="J98" i="16" s="1"/>
  <c r="G55" i="16"/>
  <c r="G98" i="16" l="1"/>
  <c r="E31" i="12" l="1"/>
  <c r="D31" i="12"/>
  <c r="C31" i="12" s="1"/>
  <c r="F30" i="12"/>
  <c r="E30" i="12"/>
  <c r="D30" i="12"/>
  <c r="D29" i="12"/>
  <c r="C29" i="12"/>
  <c r="F28" i="12"/>
  <c r="E28" i="12"/>
  <c r="D28" i="12"/>
  <c r="F27" i="12"/>
  <c r="E27" i="12"/>
  <c r="D27" i="12"/>
  <c r="F26" i="12"/>
  <c r="E26" i="12"/>
  <c r="D26" i="12"/>
  <c r="C26" i="12"/>
  <c r="F25" i="12"/>
  <c r="E25" i="12"/>
  <c r="D25" i="12"/>
  <c r="C25" i="12"/>
  <c r="E24" i="12"/>
  <c r="D24" i="12"/>
  <c r="C24" i="12"/>
  <c r="E23" i="12"/>
  <c r="D23" i="12"/>
  <c r="C23" i="12"/>
  <c r="E21" i="12"/>
  <c r="D21" i="12"/>
  <c r="C21" i="12"/>
  <c r="C19" i="12"/>
  <c r="C16" i="12"/>
  <c r="C15" i="12"/>
  <c r="F14" i="12"/>
  <c r="F24" i="12" s="1"/>
  <c r="E14" i="12"/>
  <c r="D14" i="12"/>
  <c r="C14" i="12"/>
  <c r="F13" i="12"/>
  <c r="F23" i="12" s="1"/>
  <c r="F31" i="12" s="1"/>
  <c r="E13" i="12"/>
  <c r="D13" i="12"/>
  <c r="C13" i="12"/>
  <c r="F21" i="12" l="1"/>
  <c r="C103" i="1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D16" i="14" l="1"/>
  <c r="D15" i="14" s="1"/>
  <c r="D71" i="14"/>
  <c r="D70" i="14" s="1"/>
  <c r="D64" i="14"/>
  <c r="D62" i="14"/>
  <c r="D49" i="14"/>
  <c r="D48" i="14"/>
  <c r="D47" i="14"/>
  <c r="D42" i="14"/>
  <c r="D41" i="14" s="1"/>
  <c r="D84" i="14" s="1"/>
  <c r="D35" i="14"/>
  <c r="D31" i="14"/>
  <c r="D28" i="14"/>
  <c r="D26" i="14"/>
  <c r="D25" i="14" s="1"/>
  <c r="D24" i="14"/>
  <c r="D23" i="14"/>
  <c r="D21" i="14"/>
  <c r="D19" i="14"/>
  <c r="D17" i="14"/>
  <c r="D13" i="14"/>
  <c r="D85" i="14" l="1"/>
  <c r="D83" i="14" s="1"/>
  <c r="D34" i="14"/>
  <c r="D33" i="14" s="1"/>
</calcChain>
</file>

<file path=xl/sharedStrings.xml><?xml version="1.0" encoding="utf-8"?>
<sst xmlns="http://schemas.openxmlformats.org/spreadsheetml/2006/main" count="1093" uniqueCount="541">
  <si>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</si>
  <si>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</si>
  <si>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</si>
  <si>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</si>
  <si>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</si>
  <si>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</si>
  <si>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</si>
  <si>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</si>
  <si>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</si>
  <si>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</si>
  <si>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</si>
  <si>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</si>
  <si>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</si>
  <si>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</si>
  <si>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</si>
  <si>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</si>
  <si>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</si>
  <si>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</si>
  <si>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</si>
  <si>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</si>
  <si>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</si>
  <si>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</si>
  <si>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</si>
  <si>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</si>
  <si>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</si>
  <si>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</si>
  <si>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</si>
  <si>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</si>
  <si>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</si>
  <si>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</si>
  <si>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</si>
  <si>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</si>
  <si>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</si>
  <si>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</si>
  <si>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</si>
  <si>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</si>
  <si>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</si>
  <si>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</si>
  <si>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</si>
  <si>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</si>
  <si>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</si>
  <si>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</si>
  <si>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</si>
  <si>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</si>
  <si>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</si>
  <si>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</si>
  <si>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</si>
  <si>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</si>
  <si>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</si>
  <si>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</si>
  <si>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</si>
  <si>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</si>
  <si>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</si>
  <si>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</si>
  <si>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</si>
  <si>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</si>
  <si>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</si>
  <si>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</si>
  <si>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</si>
  <si>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</si>
  <si>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</si>
  <si>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</si>
  <si>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</si>
  <si>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</si>
  <si>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</si>
  <si>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</si>
  <si>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</si>
  <si>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</si>
  <si>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</si>
  <si>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</si>
  <si>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</si>
  <si>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</si>
  <si>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</si>
  <si>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Разом доходів</t>
  </si>
  <si>
    <t>X</t>
  </si>
  <si>
    <t>0453600000</t>
  </si>
  <si>
    <t>(код бюджету)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</si>
  <si>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</si>
  <si>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</si>
  <si>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</si>
  <si>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</si>
  <si>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</si>
  <si>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</si>
  <si>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</si>
  <si>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</si>
  <si>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</si>
  <si>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</si>
  <si>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</si>
  <si>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</si>
  <si>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</si>
  <si>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</si>
  <si>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</si>
  <si>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</si>
  <si>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</si>
  <si>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</si>
  <si>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</si>
  <si>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</si>
  <si>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Додаток 2</t>
  </si>
  <si>
    <t>Фінансування міського бюджету на 2025рік</t>
  </si>
  <si>
    <t>Найменування згідно з Класифікацією фінансування бюджету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</si>
  <si>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</si>
  <si>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</si>
  <si>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</si>
  <si>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</si>
  <si>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</si>
  <si>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</si>
  <si>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</si>
  <si>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</si>
  <si>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Передача коштів із спеціального до загального фонду бюджету</t>
  </si>
  <si>
    <t>208400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</si>
  <si>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</si>
  <si>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</si>
  <si>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</si>
  <si>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</si>
  <si>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</si>
  <si>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</si>
  <si>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</si>
  <si>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602400</t>
  </si>
  <si>
    <t xml:space="preserve">    Верхньодніпровський міський голова                                                                                           Геннадій ЛЕБІДЬ</t>
  </si>
  <si>
    <t>Додаток 3</t>
  </si>
  <si>
    <t>РОЗПОДІЛ</t>
  </si>
  <si>
    <t>видатків міського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</si>
  <si>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</si>
  <si>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</si>
  <si>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</si>
  <si>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</si>
  <si>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</si>
  <si>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</si>
  <si>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</si>
  <si>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</si>
  <si>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</si>
  <si>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</si>
  <si>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</si>
  <si>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</si>
  <si>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Верхньоднiпровська мiська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</si>
  <si>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</si>
  <si>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</si>
  <si>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</si>
  <si>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</si>
  <si>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</si>
  <si>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</si>
  <si>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</si>
  <si>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</si>
  <si>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</si>
  <si>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</si>
  <si>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</si>
  <si>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</si>
  <si>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</si>
  <si>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</si>
  <si>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</si>
  <si>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</si>
  <si>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</si>
  <si>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</si>
  <si>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2170</t>
  </si>
  <si>
    <t>0763</t>
  </si>
  <si>
    <t>Будівництво закладів охорони здоров`я</t>
  </si>
  <si>
    <t>0117130</t>
  </si>
  <si>
    <t>7130</t>
  </si>
  <si>
    <t>0421</t>
  </si>
  <si>
    <t>Здійснення заходів із землеустрою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</si>
  <si>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</si>
  <si>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</si>
  <si>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</si>
  <si>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</si>
  <si>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</si>
  <si>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</si>
  <si>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</si>
  <si>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</si>
  <si>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0118120</t>
  </si>
  <si>
    <t>8120</t>
  </si>
  <si>
    <t>Заходи з організації рятування на водах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</si>
  <si>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</si>
  <si>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</si>
  <si>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</si>
  <si>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</si>
  <si>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</si>
  <si>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</si>
  <si>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</si>
  <si>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</si>
  <si>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</si>
  <si>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Вiддiл з гуманiтарних питань Верхньоднiпровської мiської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</si>
  <si>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</si>
  <si>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</si>
  <si>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</si>
  <si>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</si>
  <si>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</si>
  <si>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</si>
  <si>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</si>
  <si>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</si>
  <si>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</si>
  <si>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</si>
  <si>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</si>
  <si>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</si>
  <si>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</si>
  <si>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</si>
  <si>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</si>
  <si>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</si>
  <si>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</si>
  <si>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</si>
  <si>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</si>
  <si>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</si>
  <si>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</si>
  <si>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</si>
  <si>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</si>
  <si>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</si>
  <si>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</si>
  <si>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</si>
  <si>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</si>
  <si>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</si>
  <si>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</si>
  <si>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</si>
  <si>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</si>
  <si>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</si>
  <si>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</si>
  <si>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</si>
  <si>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</si>
  <si>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</si>
  <si>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</si>
  <si>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</si>
  <si>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</si>
  <si>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</si>
  <si>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</si>
  <si>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</si>
  <si>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</si>
  <si>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</si>
  <si>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</si>
  <si>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</si>
  <si>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</si>
  <si>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0611401</t>
  </si>
  <si>
    <t>1401</t>
  </si>
  <si>
    <t>Співфінансування заходів, що реалізуються за рахунок субвенції з державного бюджету місцевим бюджетам на задоволення потреб у забезпеченні безпечного освітнього середовища</t>
  </si>
  <si>
    <t>0611402</t>
  </si>
  <si>
    <t>1402</t>
  </si>
  <si>
    <t>Виконання заходів за рахунок субвенції з державного бюджету місцевим бюджетам на задоволення потреб у забезпеченні безпечного освітнього середовища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</si>
  <si>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</si>
  <si>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</si>
  <si>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</si>
  <si>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</si>
  <si>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</si>
  <si>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</si>
  <si>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</si>
  <si>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</si>
  <si>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</si>
  <si>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</si>
  <si>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</si>
  <si>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</si>
  <si>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</si>
  <si>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</si>
  <si>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</si>
  <si>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</si>
  <si>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</si>
  <si>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</si>
  <si>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</si>
  <si>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</si>
  <si>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</si>
  <si>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</si>
  <si>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</si>
  <si>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</si>
  <si>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</si>
  <si>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</si>
  <si>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</si>
  <si>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</si>
  <si>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</si>
  <si>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</si>
  <si>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</si>
  <si>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</si>
  <si>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</si>
  <si>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</si>
  <si>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</si>
  <si>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</si>
  <si>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</si>
  <si>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</si>
  <si>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0615049</t>
  </si>
  <si>
    <t>5049</t>
  </si>
  <si>
    <t>Виконання окремих заходів з реалізації соціального проекту `Активні парки - локації здорової України`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</si>
  <si>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</si>
  <si>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</si>
  <si>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</si>
  <si>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0617640</t>
  </si>
  <si>
    <t>7640</t>
  </si>
  <si>
    <t>0470</t>
  </si>
  <si>
    <t>Заходи з енергозбереження</t>
  </si>
  <si>
    <t>0800000</t>
  </si>
  <si>
    <t>Управління соціального захисту населення та ветеранської політики Верхньодніпровської міської ради</t>
  </si>
  <si>
    <t>0810000</t>
  </si>
  <si>
    <t>0810160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</si>
  <si>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</si>
  <si>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</si>
  <si>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</si>
  <si>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</si>
  <si>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</si>
  <si>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</si>
  <si>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</si>
  <si>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</si>
  <si>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</si>
  <si>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</si>
  <si>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</si>
  <si>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</si>
  <si>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</si>
  <si>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</si>
  <si>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</si>
  <si>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</si>
  <si>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</si>
  <si>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</si>
  <si>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</si>
  <si>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</si>
  <si>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3242</t>
  </si>
  <si>
    <t>1090</t>
  </si>
  <si>
    <t>Інші заходи у сфері соціального захисту і соціального забезпечення</t>
  </si>
  <si>
    <t>0900000</t>
  </si>
  <si>
    <t>Служба у справах дітей Верхньодніпровської міської ради</t>
  </si>
  <si>
    <t>0910000</t>
  </si>
  <si>
    <t>0910160</t>
  </si>
  <si>
    <t>0913114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</si>
  <si>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</si>
  <si>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</si>
  <si>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1200000</t>
  </si>
  <si>
    <t>Управління житлово-комунального господарства та капітального будівництва Верхньодніпровської міської ради</t>
  </si>
  <si>
    <t>1210000</t>
  </si>
  <si>
    <t>1210160</t>
  </si>
  <si>
    <t>1213210</t>
  </si>
  <si>
    <t>3210</t>
  </si>
  <si>
    <t>1050</t>
  </si>
  <si>
    <t>Організація та проведення громадських робіт</t>
  </si>
  <si>
    <t>1213242</t>
  </si>
  <si>
    <t>1216011</t>
  </si>
  <si>
    <t>6011</t>
  </si>
  <si>
    <t>0610</t>
  </si>
  <si>
    <t>Експлуатація та технічне обслуговування житлового фонду</t>
  </si>
  <si>
    <t>1216013</t>
  </si>
  <si>
    <t>6013</t>
  </si>
  <si>
    <t>0620</t>
  </si>
  <si>
    <t>Забезпечення діяльності водопровідно-каналізаційного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</si>
  <si>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</si>
  <si>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</si>
  <si>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</si>
  <si>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</si>
  <si>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</si>
  <si>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</si>
  <si>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1216091</t>
  </si>
  <si>
    <t>6091</t>
  </si>
  <si>
    <t>0640</t>
  </si>
  <si>
    <t>Будівництво об`єктів житлово-комунального господарства</t>
  </si>
  <si>
    <t>1217413</t>
  </si>
  <si>
    <t>7413</t>
  </si>
  <si>
    <t>0451</t>
  </si>
  <si>
    <t>Інші заходи у сфері автотранспорту</t>
  </si>
  <si>
    <t>1217693</t>
  </si>
  <si>
    <t>7693</t>
  </si>
  <si>
    <t>Інші заходи, пов`язані з економічною діяльністю</t>
  </si>
  <si>
    <t>1218312</t>
  </si>
  <si>
    <t>8312</t>
  </si>
  <si>
    <t>0512</t>
  </si>
  <si>
    <t>Оброблення (відновлення, у тому числі сортування, та видалення) відходів</t>
  </si>
  <si>
    <t>1218340</t>
  </si>
  <si>
    <t>8340</t>
  </si>
  <si>
    <t>0540</t>
  </si>
  <si>
    <t>Природоохоронні заходи за рахунок цільових фондів</t>
  </si>
  <si>
    <t>3100000</t>
  </si>
  <si>
    <t>Відділ комунальної власності Верхньодніпровської міської ради</t>
  </si>
  <si>
    <t>3110000</t>
  </si>
  <si>
    <t>3110160</t>
  </si>
  <si>
    <t>3117130</t>
  </si>
  <si>
    <t>3300000</t>
  </si>
  <si>
    <t>Відділ державної реєстрації Верхньодніпровської міської ради</t>
  </si>
  <si>
    <t>3310000</t>
  </si>
  <si>
    <t>3310160</t>
  </si>
  <si>
    <t>3700000</t>
  </si>
  <si>
    <t>Фінансовий відділ Верхньодніпровської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</si>
  <si>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</si>
  <si>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</si>
  <si>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</si>
  <si>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</si>
  <si>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</si>
  <si>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</si>
  <si>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</si>
  <si>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</si>
  <si>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</si>
  <si>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</si>
  <si>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</si>
  <si>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Додаток 5</t>
  </si>
  <si>
    <t>Міжбюджетні трансферти на 2025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</si>
  <si>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</si>
  <si>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</si>
  <si>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</si>
  <si>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</si>
  <si>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41020100</t>
  </si>
  <si>
    <t>9900000000</t>
  </si>
  <si>
    <t>Державний бюджет</t>
  </si>
  <si>
    <t>Освітня субвенція з державного бюджету місцевим бюджетам </t>
  </si>
  <si>
    <t>0410000000</t>
  </si>
  <si>
    <t>Обласний бюджет</t>
  </si>
  <si>
    <t>Обласний бюджет Дніпропетровської області на пільгове медичне обслуговування осіб, які постраджали внаслідок Чорнобильської катастрофи</t>
  </si>
  <si>
    <t>Субвенції з обласного бюджету бюджетам територіальних громад на виконання доручень виборців депутатам обласної ради у 2025 році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</si>
  <si>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</si>
  <si>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</si>
  <si>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</si>
  <si>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</si>
  <si>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</si>
  <si>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</si>
  <si>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</si>
  <si>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</si>
  <si>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</si>
  <si>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</si>
  <si>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</si>
  <si>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Обласний бюджет Дніпропетровської області</t>
  </si>
  <si>
    <t>обласному бюджету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</si>
  <si>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обласному бюджету 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 до 2025 року</t>
  </si>
  <si>
    <t>Дніпропетровський обласний територіальний центр комплектувння та соціальної підтримки (1 Відділ у м.Верхньодніпровськ Кам'янського районного територіального центру комплектування та соціальної підтримки)</t>
  </si>
  <si>
    <t>Військовій частині Т0920 на забезпечення потреб</t>
  </si>
  <si>
    <t>Військовій частині А5003 на забезпечення потреб</t>
  </si>
  <si>
    <t>Військовій частині А4808 на забезпечення потреб</t>
  </si>
  <si>
    <t>Військовій частині 3018 на забезпечення потреб</t>
  </si>
  <si>
    <t>Військовій частині 9938 на забезпечення потреб</t>
  </si>
  <si>
    <t>Військовій частині А4638 на забезпечення потреб</t>
  </si>
  <si>
    <t>Управлінню державної казначейської служби України у Верхньодніпровському районі Дніпропетровської області</t>
  </si>
  <si>
    <t xml:space="preserve"> 1 Державний пожежно-рятувальний загін ГУ ДСНС України у Дніпропетровській області  </t>
  </si>
  <si>
    <t>Управлінню служби безпеки України у  Дніпропетровській області</t>
  </si>
  <si>
    <t>ІІ. Трансферти із спеціального фонду бюджету</t>
  </si>
  <si>
    <t>обласному бюджету на виконання заходів Програми територіальної оборони Дніпропетровської області та забезпечення заходів мобілізації на 2022-2025 роки</t>
  </si>
  <si>
    <t>Військовій частині 3102 на забезпечення потреб</t>
  </si>
  <si>
    <t>Військовій частині А1215 на забезпечення потреб</t>
  </si>
  <si>
    <t>Військовій частині А4122 на забезпечення потреб</t>
  </si>
  <si>
    <t>Військовій частині А4741 на забезпечення потреб</t>
  </si>
  <si>
    <t xml:space="preserve">  Верхньодніпровський міський голова                                                                                             Геннадій ЛЕБІДЬ</t>
  </si>
  <si>
    <t>Додаток 7</t>
  </si>
  <si>
    <t>Розподіл витрат міського бюджету на реалізацію міських/регіональних програм у 2025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</si>
  <si>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</si>
  <si>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</si>
  <si>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</si>
  <si>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 xml:space="preserve"> "Здоров'я населення Верхньодніпровщини на період 2021-2025 рр."</t>
  </si>
  <si>
    <t>Рішення Верхньодніпровської міської ради №61-3/ІХ від 24.12.2020 р.( зі змінами)</t>
  </si>
  <si>
    <t>"Програма місцевих стимулів для медичних працівників Верхньодніпровської міської територіальної громади на період 2025-2029 роки"</t>
  </si>
  <si>
    <t>Рішення Верхньодніпровської міської ради №1820-36/ІХ від 24.12.2024 р.</t>
  </si>
  <si>
    <t>Програма розвитку відновальної енергетики та розподіленої генерації Верхньодніпроввської міської територіальної громади на 2024-2025 роки</t>
  </si>
  <si>
    <t>Рішення Верхньодніпровської міської ради №220- від 15.07.2024 р. (зі змінами)</t>
  </si>
  <si>
    <t>Програма розвитку земельних відносин і охорони земель на територіі Верхньодніпровської міської територіальної громади на 2021-2025р</t>
  </si>
  <si>
    <t>Рішення Верхньодніпровської міської ради від 24.12.2020 року №55-3/ІХ (зі змінами)</t>
  </si>
  <si>
    <t>Програма захисту населення і територій від надзвичайних ситуацій техногенного та природного характеру, створення та використання матеріальних резервів для запобігання, ліквідацій надзвичайних ситуацій, іх наслідків, оперативного реагування на них та забезпечення пожежної безпеки  у Верхньодніпровській міській територіальній громаді на 2023-2027 роки"</t>
  </si>
  <si>
    <t>Рішення Верхньодніпровськоїх міської  ради №948-21/ІХ від 24.11.2022 (зі змінами)</t>
  </si>
  <si>
    <t xml:space="preserve"> Заходи Аварійної рятувально-водолазної служби на воді в м.Верхньодніпровську Дніпропетровської області на 2021 – 2025 рр.”</t>
  </si>
  <si>
    <t>Рішення  Верхньодніпровської міської ради від 24.12.2020 р. №52-3/IX</t>
  </si>
  <si>
    <t>"Прозора Верхньодніпровщина" Муніципальна система відеоспостереження "  на 2021-2025 рік</t>
  </si>
  <si>
    <t xml:space="preserve">'Рішення  Верхньодніпровської міської ради від 27.05.2021 р. №281-7/IX </t>
  </si>
  <si>
    <t>Рішення Верхньодніпровської міської ради від 24.12.2020 року №55-3/ІХ зі змінами</t>
  </si>
  <si>
    <t xml:space="preserve">Цільова соціальна програма "Освіта Верхньодніпровщини до 2027 р". </t>
  </si>
  <si>
    <t>Рішення Верхньодніпровської міської ради від 07.11.2024 року № 1964-39/ІХ (зі змінами)</t>
  </si>
  <si>
    <t>Цільова соціальна програма "Освіта Верхньодніпровщини до 2027 р".</t>
  </si>
  <si>
    <t>Рішення Верхньодніпровської міської ради від 07.11.2024 року № 1964 -39/ІХ (зі змінами)</t>
  </si>
  <si>
    <t>Довгострокова цільова комплексна програма розвитку культури, фізичної культури і спорту реаліязація молодіжної політики у Верхньодніпровській міській територіальної громади на 2023-2025</t>
  </si>
  <si>
    <t>Рішення Верхньодніпровської міської ради від 24.11.2022 року №946-21/IХ (зі змінами)</t>
  </si>
  <si>
    <t xml:space="preserve">Рішення Верхньодніпровської міської ради від 07.11.2024 року № 1964 -39/ІХ </t>
  </si>
  <si>
    <t>Програма розвмтку та діяльності комунальної установи "Молодіжний центр відкритих можливостей"верхньодніпровської міської ради на 2025 рік</t>
  </si>
  <si>
    <t xml:space="preserve">Рішення Верхньодніпровської міської ради від 18.04.2024 року № 1705-33/ІХ </t>
  </si>
  <si>
    <t>Програма оздоровлення та відпочииноку дітей Верхньодніпровської міської територіальної громади на 2025-2026 роки</t>
  </si>
  <si>
    <t xml:space="preserve">Рішення Верхньодніпровської міської ради від 27.02.2025 року №2056 -42/ІХ </t>
  </si>
  <si>
    <t>Утримання та навчально-тренувальна робота комунальних дитячо-юнацьких спортивних шкіл</t>
  </si>
  <si>
    <t>Утримання та фінансова підтримка спортивних споруд</t>
  </si>
  <si>
    <t>"Програма розвитку відновлювальної енергетики та розподіленої генерації Верхньодніпровської міської територіальної громади на 2024-2030 роки"</t>
  </si>
  <si>
    <t>Рішення Верхньодніпровської міської ради №1809-36/ІХ- від 22.08.2024 р. (зі змінами)</t>
  </si>
  <si>
    <t>Довгострокова програма фінансового забезпечення компесаційних виплат за перевезення пільгових категорій населення Верхньодніпровської міської територіальної громади приміським автомобільним та залізничним транспортом на 2021-2025 роки</t>
  </si>
  <si>
    <t>Рішення Верхньодніпровської міської ради №525-11/ІХ від 12.10.2021 р.( зі змінами)</t>
  </si>
  <si>
    <t>Довгострокова програма фінансування надання соціальних послуг у Верхньодніпровській міській територіальній громаді на 2022-2026 роки</t>
  </si>
  <si>
    <t>'Рішення Верхньодніпровської міської ради №707-15/ІХ від 17.02.2022 (зі змінами)</t>
  </si>
  <si>
    <t>Комплексна програма соціального захисту та підтримки ветеранів війни, членів їх сімей та членів сімей сімей загиблих (померлих)  Захисників і Захисниць України у Верхньодніпровській міській територіальній громаді на 2024-2026 р.р."</t>
  </si>
  <si>
    <t>Рішення Верхньодніпровської міської ради №1627-33/ІХ від 18.04.2024 ( зі змінами)</t>
  </si>
  <si>
    <t>Довгострокова програма фінансової підтримки громадських обє'днань Верхньодніпровської міської територіальної громади на 2022-2026 роки</t>
  </si>
  <si>
    <t>рішення Верхньодніпровської міської ради №625-13/ІХ від 09.12.2021( зі змінами)</t>
  </si>
  <si>
    <t>Програма проведення заходів по наданню допомого населенню Верхньодніпровської міськоїтериторіальної громади на 2023-2025 р.</t>
  </si>
  <si>
    <t>Рішення Верхньодніпровської міської ради №944-21/ІХ від 24.11.2022( зі змінами)</t>
  </si>
  <si>
    <t>Програма надання поворотної фінансової допомоги (резервних коштів), що виплачуються патронатним вихователям до моменту отримання державної соціальної допомоги на 2023-2025 роки</t>
  </si>
  <si>
    <t>'Рішення Верхньодніпровської міської ради від 27.07.2023 року №1246-27/IХ.</t>
  </si>
  <si>
    <t>Програма розвитку житлово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</si>
  <si>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09.09.2021(зі змінами)</t>
  </si>
  <si>
    <t>Програма поховання громадян на кладовихщах Верхньодніпровської міської територіальної громади на 2023-2027  роки</t>
  </si>
  <si>
    <t>Рішення Верхньодніпровської міської ради №947-21/ІХ від 24.11.2022</t>
  </si>
  <si>
    <t>Програма розвитку житлово-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</si>
  <si>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 (зі змінами)</t>
  </si>
  <si>
    <t>Програма фінансування утримання та забезпечення діяльності КОМУНАЛЬНІ УСТАНОВИ "КОНТАКТ ЦЕНТР" Верхньодніпровської міської ради на 2024-2025 роки</t>
  </si>
  <si>
    <t>Рішення Верхньодніпровської міської ради №1936 -39/ІХ від 07.11.2024 (зі змінами)</t>
  </si>
  <si>
    <t>Утилізація відходів</t>
  </si>
  <si>
    <t>Комплексна довгострокова природоохоронна програма
Верхньодніпровської міської територіальної громади на 2018-2025р</t>
  </si>
  <si>
    <t>Рішення Верхньодніпровської міської ради № 31-3/VIII  від 15.12.2017 (зі змінами)</t>
  </si>
  <si>
    <t>Програма забезпечення публічного порядку та безпеки громадян у Верхньодніпровській міській територіальній громаді на 2021-2025 роки"</t>
  </si>
  <si>
    <t>Рішення Верхньодніпровськоїх міської  ради №396-10/ІХ від 09.09.2021 (зі змінами)</t>
  </si>
  <si>
    <t>Програма підтримки підрозділів територіальної оборони Верхньодніпровської міської територіальної громади та Збройних Сил України на 2022-2025 роки"</t>
  </si>
  <si>
    <t>Рішення Верхньодніпровської міської ради №819-16/ІХ від 25.02.2022 (зі змінами)</t>
  </si>
  <si>
    <t>Програма сприяння реалізації та розвитку у сферах казначейського обслуговування на території Верхньодніпровської міської територіальної громади на 2025 рік</t>
  </si>
  <si>
    <t>Рішення Верхньодніпровської міської ради №2158-44/ІХ від 24.04.2025</t>
  </si>
  <si>
    <t>Програма підтримки діяльності Управління Служби безпеки України у Дніпропетровській області на 2025 рік</t>
  </si>
  <si>
    <t>Рішення Верхньодніпровської міської ради № 2159-44/ІХ від 24.04.2025</t>
  </si>
  <si>
    <t xml:space="preserve"> Верхньодніпровський міський голова                                                                                            Геннадій ЛЕБІДЬ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</si>
  <si>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від    .08.2025 р. № </t>
  </si>
  <si>
    <t>1211300</t>
  </si>
  <si>
    <t>1300</t>
  </si>
  <si>
    <t>Будівництво освітніх установ та закладів</t>
  </si>
  <si>
    <t>1217130</t>
  </si>
  <si>
    <t>1217640</t>
  </si>
  <si>
    <t>Програма підтримки органів виконавчої влади щодо впровадження державної політики у Кам’янському районі на 2025 рік</t>
  </si>
  <si>
    <t>Рішення Верхньодніпровськоїх міської  ради №  2270-45/ІХ   від 23.07.2025</t>
  </si>
  <si>
    <t>Програма підтримки системи екстреної медичної допомоги на території Верхньодніпровської міської територіальної громади на 2025 рік</t>
  </si>
  <si>
    <t>Рішення Верхньодніпровськоїх міської  ради №  2269-45/ІХ   від 23.07.2025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</si>
  <si>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 від   .08.2025 р. № </t>
  </si>
  <si>
    <t>Комунальному підприємству "Обласний центр екстренної медичної допомоги та медицини катастроф"Дніпропетровської обласної ради для удосконалення надання екстренної медичної допомоги</t>
  </si>
  <si>
    <t>Кам’янській районній адміністрації</t>
  </si>
  <si>
    <t>Військовій частині А0693 на забезпечення потреб</t>
  </si>
  <si>
    <t>Військовій частині А7014 на забезпечення потреб</t>
  </si>
  <si>
    <t>Військовій частині А2326 (А4226) на забезпечення потреб</t>
  </si>
  <si>
    <t>Військовій частині 1485 на забезпечення потреб</t>
  </si>
  <si>
    <t>Військовій частині А4714 на забезпечення потреб</t>
  </si>
  <si>
    <t>Військовій частині А1942 на забезпечення потреб</t>
  </si>
  <si>
    <t>Військовій частині А4548 на забезпечення потреб</t>
  </si>
  <si>
    <t>Військовій частині 3036 на забезпечення потреб</t>
  </si>
  <si>
    <t>Військовій частині А7384 (А7408)  на забезпечення потреб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</si>
  <si>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</si>
  <si>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</si>
  <si>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</si>
  <si>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</si>
  <si>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ДОХОДИ_x000D_
міського бюджету на 2025 рік</t>
  </si>
  <si>
    <t>до рішення виконавчого комітету Верхньодніпровської міської ради "Про внесення змін до рішення про  бюджет Верхньодніпровської  міської територіальної громади на 2025 рік" від 07 листопада 2024 року № 1932 -39/IХ" від    24.09.2025 р. №</t>
  </si>
  <si>
    <t>Апарат (секретаріат) місцевої ради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</si>
  <si>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</si>
  <si>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</si>
  <si>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</si>
  <si>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</si>
  <si>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</si>
  <si>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</si>
  <si>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</si>
  <si>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Орган з питань праці та соціального захисту населення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</si>
  <si>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</si>
  <si>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</si>
  <si>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</si>
  <si>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Орган у справах дітей</t>
  </si>
  <si>
    <t>Орган з питань житлово-комунального господарства</t>
  </si>
  <si>
    <t>Орган з питань управління комунальним майном</t>
  </si>
  <si>
    <t>Відділ державної реєстрації Верхньодніпровської міськоїх ради</t>
  </si>
  <si>
    <t>Орган з питань фінансів</t>
  </si>
  <si>
    <t>Верхньодніпровський міський голова</t>
  </si>
  <si>
    <t>Геннадій ЛЕБІДЬ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</si>
  <si>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 від  .09.2025 р. № 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</si>
  <si>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від     .09.2025 р.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</si>
</sst>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8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164" fontId="1" fillId="2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165" fontId="0" fillId="0" borderId="0" xfId="0" applyNumberFormat="1"/>
    <xf numFmtId="0" fontId="0" fillId="0" borderId="2" xfId="0" applyBorder="1" applyAlignment="1">
      <alignment horizontal="left" vertical="center"/>
    </xf>
    <xf numFmtId="164" fontId="0" fillId="2" borderId="2" xfId="0" applyNumberFormat="1" applyFill="1" applyBorder="1" applyAlignment="1">
      <alignment horizontal="right" vertical="center"/>
    </xf>
    <xf numFmtId="4" fontId="5" fillId="0" borderId="2" xfId="1" applyNumberFormat="1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16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horizontal="right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164" fontId="1" fillId="4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 vertical="center"/>
    </xf>
    <xf numFmtId="164" fontId="1" fillId="5" borderId="5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164" fontId="1" fillId="4" borderId="2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6" borderId="8" xfId="0" applyNumberForma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" fontId="0" fillId="6" borderId="8" xfId="0" applyNumberForma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/>
    </xf>
    <xf numFmtId="4" fontId="0" fillId="0" borderId="2" xfId="0" quotePrefix="1" applyNumberFormat="1" applyBorder="1" applyAlignment="1">
      <alignment vertical="center" wrapText="1"/>
    </xf>
    <xf numFmtId="0" fontId="1" fillId="0" borderId="2" xfId="0" quotePrefix="1" applyFont="1" applyBorder="1" applyAlignment="1">
      <alignment vertical="center" wrapText="1"/>
    </xf>
    <xf numFmtId="0" fontId="0" fillId="0" borderId="2" xfId="0" quotePrefix="1" applyBorder="1" applyAlignment="1">
      <alignment vertical="center" wrapText="1"/>
    </xf>
    <xf numFmtId="4" fontId="7" fillId="0" borderId="2" xfId="0" quotePrefix="1" applyNumberFormat="1" applyFont="1" applyBorder="1" applyAlignment="1">
      <alignment vertical="center" wrapText="1"/>
    </xf>
    <xf numFmtId="0" fontId="0" fillId="0" borderId="8" xfId="0" quotePrefix="1" applyBorder="1" applyAlignment="1">
      <alignment vertical="center" wrapText="1"/>
    </xf>
    <xf numFmtId="0" fontId="7" fillId="0" borderId="2" xfId="0" quotePrefix="1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0" xfId="0" applyFont="1"/>
    <xf numFmtId="164" fontId="1" fillId="7" borderId="2" xfId="0" applyNumberFormat="1" applyFont="1" applyFill="1" applyBorder="1" applyAlignment="1">
      <alignment horizontal="right" vertical="center"/>
    </xf>
    <xf numFmtId="3" fontId="0" fillId="0" borderId="2" xfId="0" quotePrefix="1" applyNumberForma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quotePrefix="1" applyNumberFormat="1" applyFont="1" applyBorder="1" applyAlignment="1">
      <alignment vertical="center" wrapText="1"/>
    </xf>
    <xf numFmtId="0" fontId="0" fillId="7" borderId="2" xfId="0" quotePrefix="1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7" fillId="7" borderId="2" xfId="0" quotePrefix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quotePrefix="1" applyBorder="1" applyAlignment="1">
      <alignment horizontal="center" vertical="center" wrapText="1"/>
    </xf>
    <xf numFmtId="164" fontId="0" fillId="7" borderId="2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" fillId="0" borderId="3" xfId="0" quotePrefix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quotePrefix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quotePrefix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4" fontId="0" fillId="0" borderId="8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right"/>
    </xf>
    <xf numFmtId="0" fontId="4" fillId="0" borderId="0" xfId="0" quotePrefix="1" applyFont="1" applyAlignment="1">
      <alignment horizontal="center"/>
    </xf>
    <xf numFmtId="0" fontId="0" fillId="0" borderId="8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4" fontId="0" fillId="0" borderId="9" xfId="0" quotePrefix="1" applyNumberFormat="1" applyBorder="1" applyAlignment="1">
      <alignment horizontal="center" vertical="center" wrapText="1"/>
    </xf>
    <xf numFmtId="4" fontId="0" fillId="0" borderId="10" xfId="0" quotePrefix="1" applyNumberForma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0" fillId="0" borderId="2" xfId="0" quotePrefix="1" applyNumberForma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view="pageBreakPreview" zoomScaleNormal="100" zoomScaleSheetLayoutView="100" workbookViewId="0">
      <selection sqref="A1:XFD1048576"/>
    </sheetView>
  </sheetViews>
  <sheetFormatPr defaultRowHeight="12.75" x14ac:dyDescent="0.2"/>
  <cols>
    <col min="1" max="1" width="11.28515625" style="90" customWidth="1"/>
    <col min="2" max="2" width="41" style="90" customWidth="1"/>
    <col min="3" max="3" width="14.140625" style="90" customWidth="1"/>
    <col min="4" max="4" width="14" style="90" customWidth="1"/>
    <col min="5" max="5" width="14.140625" style="90" customWidth="1"/>
    <col min="6" max="6" width="14.7109375" style="90" customWidth="1"/>
    <col min="7" max="16384" width="9.140625" style="90"/>
  </cols>
  <sheetData>
    <row r="1" spans="1:7" x14ac:dyDescent="0.2">
      <c r="D1" s="90" t="s">
        <v>0</v>
      </c>
    </row>
    <row r="2" spans="1:7" x14ac:dyDescent="0.2">
      <c r="D2" s="119" t="s">
        <v>502</v>
      </c>
      <c r="E2" s="119"/>
      <c r="F2" s="119"/>
      <c r="G2" s="119"/>
    </row>
    <row r="3" spans="1:7" x14ac:dyDescent="0.2">
      <c r="D3" s="119"/>
      <c r="E3" s="119"/>
      <c r="F3" s="119"/>
      <c r="G3" s="119"/>
    </row>
    <row r="4" spans="1:7" ht="51" customHeight="1" x14ac:dyDescent="0.2">
      <c r="D4" s="119"/>
      <c r="E4" s="119"/>
      <c r="F4" s="119"/>
      <c r="G4" s="119"/>
    </row>
    <row r="5" spans="1:7" ht="25.5" customHeight="1" x14ac:dyDescent="0.2">
      <c r="A5" s="122" t="s">
        <v>518</v>
      </c>
      <c r="B5" s="123"/>
      <c r="C5" s="123"/>
      <c r="D5" s="123"/>
      <c r="E5" s="123"/>
      <c r="F5" s="123"/>
    </row>
    <row r="6" spans="1:7" ht="25.5" customHeight="1" x14ac:dyDescent="0.2">
      <c r="A6" s="107" t="s">
        <v>75</v>
      </c>
      <c r="B6" s="91"/>
      <c r="C6" s="91"/>
      <c r="D6" s="91"/>
      <c r="E6" s="91"/>
      <c r="F6" s="91"/>
    </row>
    <row r="7" spans="1:7" x14ac:dyDescent="0.2">
      <c r="A7" s="106" t="s">
        <v>76</v>
      </c>
      <c r="F7" s="92" t="s">
        <v>1</v>
      </c>
    </row>
    <row r="8" spans="1:7" x14ac:dyDescent="0.2">
      <c r="A8" s="121" t="s">
        <v>2</v>
      </c>
      <c r="B8" s="121" t="s">
        <v>3</v>
      </c>
      <c r="C8" s="124" t="s">
        <v>4</v>
      </c>
      <c r="D8" s="121" t="s">
        <v>5</v>
      </c>
      <c r="E8" s="121" t="s">
        <v>6</v>
      </c>
      <c r="F8" s="121"/>
    </row>
    <row r="9" spans="1:7" x14ac:dyDescent="0.2">
      <c r="A9" s="121"/>
      <c r="B9" s="121"/>
      <c r="C9" s="121"/>
      <c r="D9" s="121"/>
      <c r="E9" s="121" t="s">
        <v>7</v>
      </c>
      <c r="F9" s="120" t="s">
        <v>8</v>
      </c>
    </row>
    <row r="10" spans="1:7" x14ac:dyDescent="0.2">
      <c r="A10" s="121"/>
      <c r="B10" s="121"/>
      <c r="C10" s="121"/>
      <c r="D10" s="121"/>
      <c r="E10" s="121"/>
      <c r="F10" s="121"/>
    </row>
    <row r="11" spans="1:7" x14ac:dyDescent="0.2">
      <c r="A11" s="93">
        <v>1</v>
      </c>
      <c r="B11" s="93">
        <v>2</v>
      </c>
      <c r="C11" s="94">
        <v>3</v>
      </c>
      <c r="D11" s="93">
        <v>4</v>
      </c>
      <c r="E11" s="93">
        <v>5</v>
      </c>
      <c r="F11" s="93">
        <v>6</v>
      </c>
    </row>
    <row r="12" spans="1:7" x14ac:dyDescent="0.2">
      <c r="A12" s="95">
        <v>10000000</v>
      </c>
      <c r="B12" s="96" t="s">
        <v>9</v>
      </c>
      <c r="C12" s="97">
        <f t="shared" ref="C12:C43" si="0">D12+E12</f>
        <v>282793675</v>
      </c>
      <c r="D12" s="98">
        <v>282588575</v>
      </c>
      <c r="E12" s="98">
        <v>205100</v>
      </c>
      <c r="F12" s="98">
        <v>0</v>
      </c>
    </row>
    <row r="13" spans="1:7" ht="25.5" x14ac:dyDescent="0.2">
      <c r="A13" s="95">
        <v>11000000</v>
      </c>
      <c r="B13" s="96" t="s">
        <v>10</v>
      </c>
      <c r="C13" s="97">
        <f t="shared" si="0"/>
        <v>151440360</v>
      </c>
      <c r="D13" s="98">
        <v>151440360</v>
      </c>
      <c r="E13" s="98">
        <v>0</v>
      </c>
      <c r="F13" s="98">
        <v>0</v>
      </c>
    </row>
    <row r="14" spans="1:7" x14ac:dyDescent="0.2">
      <c r="A14" s="95">
        <v>11010000</v>
      </c>
      <c r="B14" s="96" t="s">
        <v>11</v>
      </c>
      <c r="C14" s="97">
        <f t="shared" si="0"/>
        <v>151435360</v>
      </c>
      <c r="D14" s="98">
        <v>151435360</v>
      </c>
      <c r="E14" s="98">
        <v>0</v>
      </c>
      <c r="F14" s="98">
        <v>0</v>
      </c>
    </row>
    <row r="15" spans="1:7" ht="38.25" x14ac:dyDescent="0.2">
      <c r="A15" s="99">
        <v>11010100</v>
      </c>
      <c r="B15" s="100" t="s">
        <v>12</v>
      </c>
      <c r="C15" s="101">
        <f t="shared" si="0"/>
        <v>126154600</v>
      </c>
      <c r="D15" s="102">
        <v>126154600</v>
      </c>
      <c r="E15" s="102">
        <v>0</v>
      </c>
      <c r="F15" s="102">
        <v>0</v>
      </c>
    </row>
    <row r="16" spans="1:7" ht="38.25" x14ac:dyDescent="0.2">
      <c r="A16" s="99">
        <v>11010400</v>
      </c>
      <c r="B16" s="100" t="s">
        <v>13</v>
      </c>
      <c r="C16" s="101">
        <f t="shared" si="0"/>
        <v>21113660</v>
      </c>
      <c r="D16" s="102">
        <v>21113660</v>
      </c>
      <c r="E16" s="102">
        <v>0</v>
      </c>
      <c r="F16" s="102">
        <v>0</v>
      </c>
    </row>
    <row r="17" spans="1:6" ht="38.25" x14ac:dyDescent="0.2">
      <c r="A17" s="99">
        <v>11010500</v>
      </c>
      <c r="B17" s="100" t="s">
        <v>14</v>
      </c>
      <c r="C17" s="101">
        <f t="shared" si="0"/>
        <v>1283000</v>
      </c>
      <c r="D17" s="102">
        <v>1283000</v>
      </c>
      <c r="E17" s="102">
        <v>0</v>
      </c>
      <c r="F17" s="102">
        <v>0</v>
      </c>
    </row>
    <row r="18" spans="1:6" ht="38.25" x14ac:dyDescent="0.2">
      <c r="A18" s="99">
        <v>11011300</v>
      </c>
      <c r="B18" s="100" t="s">
        <v>15</v>
      </c>
      <c r="C18" s="101">
        <f t="shared" si="0"/>
        <v>2884100</v>
      </c>
      <c r="D18" s="102">
        <v>2884100</v>
      </c>
      <c r="E18" s="102">
        <v>0</v>
      </c>
      <c r="F18" s="102">
        <v>0</v>
      </c>
    </row>
    <row r="19" spans="1:6" x14ac:dyDescent="0.2">
      <c r="A19" s="95">
        <v>11020000</v>
      </c>
      <c r="B19" s="96" t="s">
        <v>16</v>
      </c>
      <c r="C19" s="97">
        <f t="shared" si="0"/>
        <v>5000</v>
      </c>
      <c r="D19" s="98">
        <v>5000</v>
      </c>
      <c r="E19" s="98">
        <v>0</v>
      </c>
      <c r="F19" s="98">
        <v>0</v>
      </c>
    </row>
    <row r="20" spans="1:6" ht="25.5" x14ac:dyDescent="0.2">
      <c r="A20" s="99">
        <v>11020200</v>
      </c>
      <c r="B20" s="100" t="s">
        <v>17</v>
      </c>
      <c r="C20" s="101">
        <f t="shared" si="0"/>
        <v>5000</v>
      </c>
      <c r="D20" s="102">
        <v>5000</v>
      </c>
      <c r="E20" s="102">
        <v>0</v>
      </c>
      <c r="F20" s="102">
        <v>0</v>
      </c>
    </row>
    <row r="21" spans="1:6" ht="25.5" x14ac:dyDescent="0.2">
      <c r="A21" s="95">
        <v>13000000</v>
      </c>
      <c r="B21" s="96" t="s">
        <v>18</v>
      </c>
      <c r="C21" s="97">
        <f t="shared" si="0"/>
        <v>51100</v>
      </c>
      <c r="D21" s="98">
        <v>51100</v>
      </c>
      <c r="E21" s="98">
        <v>0</v>
      </c>
      <c r="F21" s="98">
        <v>0</v>
      </c>
    </row>
    <row r="22" spans="1:6" ht="25.5" x14ac:dyDescent="0.2">
      <c r="A22" s="95">
        <v>13010000</v>
      </c>
      <c r="B22" s="96" t="s">
        <v>19</v>
      </c>
      <c r="C22" s="97">
        <f t="shared" si="0"/>
        <v>20000</v>
      </c>
      <c r="D22" s="98">
        <v>20000</v>
      </c>
      <c r="E22" s="98">
        <v>0</v>
      </c>
      <c r="F22" s="98">
        <v>0</v>
      </c>
    </row>
    <row r="23" spans="1:6" ht="63.75" x14ac:dyDescent="0.2">
      <c r="A23" s="99">
        <v>13010200</v>
      </c>
      <c r="B23" s="100" t="s">
        <v>20</v>
      </c>
      <c r="C23" s="101">
        <f t="shared" si="0"/>
        <v>20000</v>
      </c>
      <c r="D23" s="102">
        <v>20000</v>
      </c>
      <c r="E23" s="102">
        <v>0</v>
      </c>
      <c r="F23" s="102">
        <v>0</v>
      </c>
    </row>
    <row r="24" spans="1:6" ht="25.5" x14ac:dyDescent="0.2">
      <c r="A24" s="95">
        <v>13030000</v>
      </c>
      <c r="B24" s="96" t="s">
        <v>21</v>
      </c>
      <c r="C24" s="97">
        <f t="shared" si="0"/>
        <v>31100</v>
      </c>
      <c r="D24" s="98">
        <v>31100</v>
      </c>
      <c r="E24" s="98">
        <v>0</v>
      </c>
      <c r="F24" s="98">
        <v>0</v>
      </c>
    </row>
    <row r="25" spans="1:6" ht="38.25" x14ac:dyDescent="0.2">
      <c r="A25" s="99">
        <v>13030100</v>
      </c>
      <c r="B25" s="100" t="s">
        <v>22</v>
      </c>
      <c r="C25" s="101">
        <f t="shared" si="0"/>
        <v>31100</v>
      </c>
      <c r="D25" s="102">
        <v>31100</v>
      </c>
      <c r="E25" s="102">
        <v>0</v>
      </c>
      <c r="F25" s="102">
        <v>0</v>
      </c>
    </row>
    <row r="26" spans="1:6" x14ac:dyDescent="0.2">
      <c r="A26" s="95">
        <v>14000000</v>
      </c>
      <c r="B26" s="96" t="s">
        <v>23</v>
      </c>
      <c r="C26" s="97">
        <f t="shared" si="0"/>
        <v>15459380</v>
      </c>
      <c r="D26" s="98">
        <v>15459380</v>
      </c>
      <c r="E26" s="98">
        <v>0</v>
      </c>
      <c r="F26" s="98">
        <v>0</v>
      </c>
    </row>
    <row r="27" spans="1:6" ht="25.5" x14ac:dyDescent="0.2">
      <c r="A27" s="95">
        <v>14020000</v>
      </c>
      <c r="B27" s="96" t="s">
        <v>24</v>
      </c>
      <c r="C27" s="97">
        <f t="shared" si="0"/>
        <v>962100</v>
      </c>
      <c r="D27" s="98">
        <v>962100</v>
      </c>
      <c r="E27" s="98">
        <v>0</v>
      </c>
      <c r="F27" s="98">
        <v>0</v>
      </c>
    </row>
    <row r="28" spans="1:6" x14ac:dyDescent="0.2">
      <c r="A28" s="99">
        <v>14021900</v>
      </c>
      <c r="B28" s="100" t="s">
        <v>25</v>
      </c>
      <c r="C28" s="101">
        <f t="shared" si="0"/>
        <v>962100</v>
      </c>
      <c r="D28" s="102">
        <v>962100</v>
      </c>
      <c r="E28" s="102">
        <v>0</v>
      </c>
      <c r="F28" s="102">
        <v>0</v>
      </c>
    </row>
    <row r="29" spans="1:6" ht="38.25" x14ac:dyDescent="0.2">
      <c r="A29" s="95">
        <v>14030000</v>
      </c>
      <c r="B29" s="96" t="s">
        <v>26</v>
      </c>
      <c r="C29" s="97">
        <f t="shared" si="0"/>
        <v>5292720</v>
      </c>
      <c r="D29" s="98">
        <v>5292720</v>
      </c>
      <c r="E29" s="98">
        <v>0</v>
      </c>
      <c r="F29" s="98">
        <v>0</v>
      </c>
    </row>
    <row r="30" spans="1:6" x14ac:dyDescent="0.2">
      <c r="A30" s="99">
        <v>14031900</v>
      </c>
      <c r="B30" s="100" t="s">
        <v>25</v>
      </c>
      <c r="C30" s="101">
        <f t="shared" si="0"/>
        <v>5292720</v>
      </c>
      <c r="D30" s="102">
        <v>5292720</v>
      </c>
      <c r="E30" s="102">
        <v>0</v>
      </c>
      <c r="F30" s="102">
        <v>0</v>
      </c>
    </row>
    <row r="31" spans="1:6" ht="38.25" x14ac:dyDescent="0.2">
      <c r="A31" s="95">
        <v>14040000</v>
      </c>
      <c r="B31" s="96" t="s">
        <v>27</v>
      </c>
      <c r="C31" s="97">
        <f t="shared" si="0"/>
        <v>9204560</v>
      </c>
      <c r="D31" s="98">
        <v>9204560</v>
      </c>
      <c r="E31" s="98">
        <v>0</v>
      </c>
      <c r="F31" s="98">
        <v>0</v>
      </c>
    </row>
    <row r="32" spans="1:6" ht="102" x14ac:dyDescent="0.2">
      <c r="A32" s="99">
        <v>14040100</v>
      </c>
      <c r="B32" s="100" t="s">
        <v>28</v>
      </c>
      <c r="C32" s="101">
        <f t="shared" si="0"/>
        <v>5551560</v>
      </c>
      <c r="D32" s="102">
        <v>5551560</v>
      </c>
      <c r="E32" s="102">
        <v>0</v>
      </c>
      <c r="F32" s="102">
        <v>0</v>
      </c>
    </row>
    <row r="33" spans="1:6" ht="76.5" x14ac:dyDescent="0.2">
      <c r="A33" s="99">
        <v>14040200</v>
      </c>
      <c r="B33" s="100" t="s">
        <v>29</v>
      </c>
      <c r="C33" s="101">
        <f t="shared" si="0"/>
        <v>3653000</v>
      </c>
      <c r="D33" s="102">
        <v>3653000</v>
      </c>
      <c r="E33" s="102">
        <v>0</v>
      </c>
      <c r="F33" s="102">
        <v>0</v>
      </c>
    </row>
    <row r="34" spans="1:6" ht="38.25" x14ac:dyDescent="0.2">
      <c r="A34" s="95">
        <v>18000000</v>
      </c>
      <c r="B34" s="96" t="s">
        <v>30</v>
      </c>
      <c r="C34" s="97">
        <f t="shared" si="0"/>
        <v>115637735</v>
      </c>
      <c r="D34" s="98">
        <v>115637735</v>
      </c>
      <c r="E34" s="98">
        <v>0</v>
      </c>
      <c r="F34" s="98">
        <v>0</v>
      </c>
    </row>
    <row r="35" spans="1:6" x14ac:dyDescent="0.2">
      <c r="A35" s="95">
        <v>18010000</v>
      </c>
      <c r="B35" s="96" t="s">
        <v>31</v>
      </c>
      <c r="C35" s="97">
        <f t="shared" si="0"/>
        <v>54982211</v>
      </c>
      <c r="D35" s="98">
        <v>54982211</v>
      </c>
      <c r="E35" s="98">
        <v>0</v>
      </c>
      <c r="F35" s="98">
        <v>0</v>
      </c>
    </row>
    <row r="36" spans="1:6" ht="51" x14ac:dyDescent="0.2">
      <c r="A36" s="99">
        <v>18010100</v>
      </c>
      <c r="B36" s="100" t="s">
        <v>32</v>
      </c>
      <c r="C36" s="101">
        <f t="shared" si="0"/>
        <v>28050</v>
      </c>
      <c r="D36" s="102">
        <v>28050</v>
      </c>
      <c r="E36" s="102">
        <v>0</v>
      </c>
      <c r="F36" s="102">
        <v>0</v>
      </c>
    </row>
    <row r="37" spans="1:6" ht="51" x14ac:dyDescent="0.2">
      <c r="A37" s="99">
        <v>18010200</v>
      </c>
      <c r="B37" s="100" t="s">
        <v>33</v>
      </c>
      <c r="C37" s="101">
        <f t="shared" si="0"/>
        <v>281900</v>
      </c>
      <c r="D37" s="102">
        <v>281900</v>
      </c>
      <c r="E37" s="102">
        <v>0</v>
      </c>
      <c r="F37" s="102">
        <v>0</v>
      </c>
    </row>
    <row r="38" spans="1:6" ht="51" x14ac:dyDescent="0.2">
      <c r="A38" s="99">
        <v>18010300</v>
      </c>
      <c r="B38" s="100" t="s">
        <v>34</v>
      </c>
      <c r="C38" s="101">
        <f t="shared" si="0"/>
        <v>1004400</v>
      </c>
      <c r="D38" s="102">
        <v>1004400</v>
      </c>
      <c r="E38" s="102">
        <v>0</v>
      </c>
      <c r="F38" s="102">
        <v>0</v>
      </c>
    </row>
    <row r="39" spans="1:6" ht="51" x14ac:dyDescent="0.2">
      <c r="A39" s="99">
        <v>18010400</v>
      </c>
      <c r="B39" s="100" t="s">
        <v>35</v>
      </c>
      <c r="C39" s="101">
        <f t="shared" si="0"/>
        <v>2600650</v>
      </c>
      <c r="D39" s="102">
        <v>2600650</v>
      </c>
      <c r="E39" s="102">
        <v>0</v>
      </c>
      <c r="F39" s="102">
        <v>0</v>
      </c>
    </row>
    <row r="40" spans="1:6" x14ac:dyDescent="0.2">
      <c r="A40" s="99">
        <v>18010500</v>
      </c>
      <c r="B40" s="100" t="s">
        <v>36</v>
      </c>
      <c r="C40" s="101">
        <f t="shared" si="0"/>
        <v>27899000</v>
      </c>
      <c r="D40" s="102">
        <v>27899000</v>
      </c>
      <c r="E40" s="102">
        <v>0</v>
      </c>
      <c r="F40" s="102">
        <v>0</v>
      </c>
    </row>
    <row r="41" spans="1:6" x14ac:dyDescent="0.2">
      <c r="A41" s="99">
        <v>18010600</v>
      </c>
      <c r="B41" s="100" t="s">
        <v>37</v>
      </c>
      <c r="C41" s="101">
        <f t="shared" si="0"/>
        <v>14924790</v>
      </c>
      <c r="D41" s="102">
        <v>14924790</v>
      </c>
      <c r="E41" s="102">
        <v>0</v>
      </c>
      <c r="F41" s="102">
        <v>0</v>
      </c>
    </row>
    <row r="42" spans="1:6" x14ac:dyDescent="0.2">
      <c r="A42" s="99">
        <v>18010700</v>
      </c>
      <c r="B42" s="100" t="s">
        <v>38</v>
      </c>
      <c r="C42" s="101">
        <f t="shared" si="0"/>
        <v>2310000</v>
      </c>
      <c r="D42" s="102">
        <v>2310000</v>
      </c>
      <c r="E42" s="102">
        <v>0</v>
      </c>
      <c r="F42" s="102">
        <v>0</v>
      </c>
    </row>
    <row r="43" spans="1:6" x14ac:dyDescent="0.2">
      <c r="A43" s="99">
        <v>18010900</v>
      </c>
      <c r="B43" s="100" t="s">
        <v>39</v>
      </c>
      <c r="C43" s="101">
        <f t="shared" si="0"/>
        <v>5820921</v>
      </c>
      <c r="D43" s="102">
        <v>5820921</v>
      </c>
      <c r="E43" s="102">
        <v>0</v>
      </c>
      <c r="F43" s="102">
        <v>0</v>
      </c>
    </row>
    <row r="44" spans="1:6" x14ac:dyDescent="0.2">
      <c r="A44" s="99">
        <v>18011000</v>
      </c>
      <c r="B44" s="100" t="s">
        <v>40</v>
      </c>
      <c r="C44" s="101">
        <f t="shared" ref="C44:C75" si="1">D44+E44</f>
        <v>75000</v>
      </c>
      <c r="D44" s="102">
        <v>75000</v>
      </c>
      <c r="E44" s="102">
        <v>0</v>
      </c>
      <c r="F44" s="102">
        <v>0</v>
      </c>
    </row>
    <row r="45" spans="1:6" x14ac:dyDescent="0.2">
      <c r="A45" s="99">
        <v>18011100</v>
      </c>
      <c r="B45" s="100" t="s">
        <v>41</v>
      </c>
      <c r="C45" s="101">
        <f t="shared" si="1"/>
        <v>37500</v>
      </c>
      <c r="D45" s="102">
        <v>37500</v>
      </c>
      <c r="E45" s="102">
        <v>0</v>
      </c>
      <c r="F45" s="102">
        <v>0</v>
      </c>
    </row>
    <row r="46" spans="1:6" x14ac:dyDescent="0.2">
      <c r="A46" s="95">
        <v>18050000</v>
      </c>
      <c r="B46" s="96" t="s">
        <v>42</v>
      </c>
      <c r="C46" s="97">
        <f t="shared" si="1"/>
        <v>60655524</v>
      </c>
      <c r="D46" s="98">
        <v>60655524</v>
      </c>
      <c r="E46" s="98">
        <v>0</v>
      </c>
      <c r="F46" s="98">
        <v>0</v>
      </c>
    </row>
    <row r="47" spans="1:6" x14ac:dyDescent="0.2">
      <c r="A47" s="99">
        <v>18050300</v>
      </c>
      <c r="B47" s="100" t="s">
        <v>43</v>
      </c>
      <c r="C47" s="101">
        <f t="shared" si="1"/>
        <v>2479600</v>
      </c>
      <c r="D47" s="102">
        <v>2479600</v>
      </c>
      <c r="E47" s="102">
        <v>0</v>
      </c>
      <c r="F47" s="102">
        <v>0</v>
      </c>
    </row>
    <row r="48" spans="1:6" x14ac:dyDescent="0.2">
      <c r="A48" s="99">
        <v>18050400</v>
      </c>
      <c r="B48" s="100" t="s">
        <v>44</v>
      </c>
      <c r="C48" s="101">
        <f t="shared" si="1"/>
        <v>41456024</v>
      </c>
      <c r="D48" s="102">
        <v>41456024</v>
      </c>
      <c r="E48" s="102">
        <v>0</v>
      </c>
      <c r="F48" s="102">
        <v>0</v>
      </c>
    </row>
    <row r="49" spans="1:6" ht="63.75" x14ac:dyDescent="0.2">
      <c r="A49" s="99">
        <v>18050500</v>
      </c>
      <c r="B49" s="100" t="s">
        <v>45</v>
      </c>
      <c r="C49" s="101">
        <f t="shared" si="1"/>
        <v>16719900</v>
      </c>
      <c r="D49" s="102">
        <v>16719900</v>
      </c>
      <c r="E49" s="102">
        <v>0</v>
      </c>
      <c r="F49" s="102">
        <v>0</v>
      </c>
    </row>
    <row r="50" spans="1:6" x14ac:dyDescent="0.2">
      <c r="A50" s="95">
        <v>19000000</v>
      </c>
      <c r="B50" s="96" t="s">
        <v>46</v>
      </c>
      <c r="C50" s="97">
        <f t="shared" si="1"/>
        <v>205100</v>
      </c>
      <c r="D50" s="98">
        <v>0</v>
      </c>
      <c r="E50" s="98">
        <v>205100</v>
      </c>
      <c r="F50" s="98">
        <v>0</v>
      </c>
    </row>
    <row r="51" spans="1:6" x14ac:dyDescent="0.2">
      <c r="A51" s="95">
        <v>19010000</v>
      </c>
      <c r="B51" s="96" t="s">
        <v>47</v>
      </c>
      <c r="C51" s="97">
        <f t="shared" si="1"/>
        <v>205100</v>
      </c>
      <c r="D51" s="98">
        <v>0</v>
      </c>
      <c r="E51" s="98">
        <v>205100</v>
      </c>
      <c r="F51" s="98">
        <v>0</v>
      </c>
    </row>
    <row r="52" spans="1:6" ht="63.75" x14ac:dyDescent="0.2">
      <c r="A52" s="99">
        <v>19010100</v>
      </c>
      <c r="B52" s="100" t="s">
        <v>48</v>
      </c>
      <c r="C52" s="101">
        <f t="shared" si="1"/>
        <v>72900</v>
      </c>
      <c r="D52" s="102">
        <v>0</v>
      </c>
      <c r="E52" s="102">
        <v>72900</v>
      </c>
      <c r="F52" s="102">
        <v>0</v>
      </c>
    </row>
    <row r="53" spans="1:6" ht="25.5" x14ac:dyDescent="0.2">
      <c r="A53" s="99">
        <v>19010200</v>
      </c>
      <c r="B53" s="100" t="s">
        <v>49</v>
      </c>
      <c r="C53" s="101">
        <f t="shared" si="1"/>
        <v>57000</v>
      </c>
      <c r="D53" s="102">
        <v>0</v>
      </c>
      <c r="E53" s="102">
        <v>57000</v>
      </c>
      <c r="F53" s="102">
        <v>0</v>
      </c>
    </row>
    <row r="54" spans="1:6" ht="51" x14ac:dyDescent="0.2">
      <c r="A54" s="99">
        <v>19010300</v>
      </c>
      <c r="B54" s="100" t="s">
        <v>50</v>
      </c>
      <c r="C54" s="101">
        <f t="shared" si="1"/>
        <v>75200</v>
      </c>
      <c r="D54" s="102">
        <v>0</v>
      </c>
      <c r="E54" s="102">
        <v>75200</v>
      </c>
      <c r="F54" s="102">
        <v>0</v>
      </c>
    </row>
    <row r="55" spans="1:6" x14ac:dyDescent="0.2">
      <c r="A55" s="95">
        <v>20000000</v>
      </c>
      <c r="B55" s="96" t="s">
        <v>51</v>
      </c>
      <c r="C55" s="97">
        <f t="shared" si="1"/>
        <v>5569130</v>
      </c>
      <c r="D55" s="98">
        <v>4727730</v>
      </c>
      <c r="E55" s="98">
        <v>841400</v>
      </c>
      <c r="F55" s="98">
        <v>0</v>
      </c>
    </row>
    <row r="56" spans="1:6" ht="25.5" x14ac:dyDescent="0.2">
      <c r="A56" s="95">
        <v>21000000</v>
      </c>
      <c r="B56" s="96" t="s">
        <v>52</v>
      </c>
      <c r="C56" s="97">
        <f t="shared" si="1"/>
        <v>1140630</v>
      </c>
      <c r="D56" s="98">
        <v>1140630</v>
      </c>
      <c r="E56" s="98">
        <v>0</v>
      </c>
      <c r="F56" s="98">
        <v>0</v>
      </c>
    </row>
    <row r="57" spans="1:6" x14ac:dyDescent="0.2">
      <c r="A57" s="95">
        <v>21080000</v>
      </c>
      <c r="B57" s="96" t="s">
        <v>53</v>
      </c>
      <c r="C57" s="97">
        <f t="shared" si="1"/>
        <v>1140630</v>
      </c>
      <c r="D57" s="98">
        <v>1140630</v>
      </c>
      <c r="E57" s="98">
        <v>0</v>
      </c>
      <c r="F57" s="98">
        <v>0</v>
      </c>
    </row>
    <row r="58" spans="1:6" x14ac:dyDescent="0.2">
      <c r="A58" s="99">
        <v>21081100</v>
      </c>
      <c r="B58" s="100" t="s">
        <v>54</v>
      </c>
      <c r="C58" s="101">
        <f t="shared" si="1"/>
        <v>137950</v>
      </c>
      <c r="D58" s="102">
        <v>137950</v>
      </c>
      <c r="E58" s="102">
        <v>0</v>
      </c>
      <c r="F58" s="102">
        <v>0</v>
      </c>
    </row>
    <row r="59" spans="1:6" ht="89.25" x14ac:dyDescent="0.2">
      <c r="A59" s="99">
        <v>21081500</v>
      </c>
      <c r="B59" s="100" t="s">
        <v>82</v>
      </c>
      <c r="C59" s="101">
        <f t="shared" si="1"/>
        <v>64100</v>
      </c>
      <c r="D59" s="102">
        <v>64100</v>
      </c>
      <c r="E59" s="102">
        <v>0</v>
      </c>
      <c r="F59" s="102">
        <v>0</v>
      </c>
    </row>
    <row r="60" spans="1:6" ht="51" x14ac:dyDescent="0.2">
      <c r="A60" s="99">
        <v>21081700</v>
      </c>
      <c r="B60" s="100" t="s">
        <v>55</v>
      </c>
      <c r="C60" s="101">
        <f t="shared" si="1"/>
        <v>937160</v>
      </c>
      <c r="D60" s="102">
        <v>937160</v>
      </c>
      <c r="E60" s="102">
        <v>0</v>
      </c>
      <c r="F60" s="102">
        <v>0</v>
      </c>
    </row>
    <row r="61" spans="1:6" ht="76.5" x14ac:dyDescent="0.2">
      <c r="A61" s="99">
        <v>21082400</v>
      </c>
      <c r="B61" s="100" t="s">
        <v>90</v>
      </c>
      <c r="C61" s="101">
        <f t="shared" si="1"/>
        <v>1420</v>
      </c>
      <c r="D61" s="102">
        <v>1420</v>
      </c>
      <c r="E61" s="102">
        <v>0</v>
      </c>
      <c r="F61" s="102">
        <v>0</v>
      </c>
    </row>
    <row r="62" spans="1:6" ht="25.5" x14ac:dyDescent="0.2">
      <c r="A62" s="95">
        <v>22000000</v>
      </c>
      <c r="B62" s="96" t="s">
        <v>56</v>
      </c>
      <c r="C62" s="97">
        <f t="shared" si="1"/>
        <v>2211170</v>
      </c>
      <c r="D62" s="98">
        <v>2211170</v>
      </c>
      <c r="E62" s="98">
        <v>0</v>
      </c>
      <c r="F62" s="98">
        <v>0</v>
      </c>
    </row>
    <row r="63" spans="1:6" x14ac:dyDescent="0.2">
      <c r="A63" s="95">
        <v>22010000</v>
      </c>
      <c r="B63" s="96" t="s">
        <v>57</v>
      </c>
      <c r="C63" s="97">
        <f t="shared" si="1"/>
        <v>1721060</v>
      </c>
      <c r="D63" s="98">
        <v>1721060</v>
      </c>
      <c r="E63" s="98">
        <v>0</v>
      </c>
      <c r="F63" s="98">
        <v>0</v>
      </c>
    </row>
    <row r="64" spans="1:6" ht="51" x14ac:dyDescent="0.2">
      <c r="A64" s="99">
        <v>22010300</v>
      </c>
      <c r="B64" s="100" t="s">
        <v>83</v>
      </c>
      <c r="C64" s="101">
        <f t="shared" si="1"/>
        <v>65560</v>
      </c>
      <c r="D64" s="102">
        <v>65560</v>
      </c>
      <c r="E64" s="102">
        <v>0</v>
      </c>
      <c r="F64" s="102">
        <v>0</v>
      </c>
    </row>
    <row r="65" spans="1:6" ht="25.5" x14ac:dyDescent="0.2">
      <c r="A65" s="99">
        <v>22012500</v>
      </c>
      <c r="B65" s="100" t="s">
        <v>58</v>
      </c>
      <c r="C65" s="101">
        <f t="shared" si="1"/>
        <v>1200000</v>
      </c>
      <c r="D65" s="102">
        <v>1200000</v>
      </c>
      <c r="E65" s="102">
        <v>0</v>
      </c>
      <c r="F65" s="102">
        <v>0</v>
      </c>
    </row>
    <row r="66" spans="1:6" ht="25.5" x14ac:dyDescent="0.2">
      <c r="A66" s="99">
        <v>22012600</v>
      </c>
      <c r="B66" s="100" t="s">
        <v>59</v>
      </c>
      <c r="C66" s="101">
        <f t="shared" si="1"/>
        <v>450000</v>
      </c>
      <c r="D66" s="102">
        <v>450000</v>
      </c>
      <c r="E66" s="102">
        <v>0</v>
      </c>
      <c r="F66" s="102">
        <v>0</v>
      </c>
    </row>
    <row r="67" spans="1:6" ht="114.75" x14ac:dyDescent="0.2">
      <c r="A67" s="99">
        <v>22012900</v>
      </c>
      <c r="B67" s="100" t="s">
        <v>84</v>
      </c>
      <c r="C67" s="101">
        <f t="shared" si="1"/>
        <v>5500</v>
      </c>
      <c r="D67" s="102">
        <v>5500</v>
      </c>
      <c r="E67" s="102">
        <v>0</v>
      </c>
      <c r="F67" s="102">
        <v>0</v>
      </c>
    </row>
    <row r="68" spans="1:6" ht="38.25" x14ac:dyDescent="0.2">
      <c r="A68" s="95">
        <v>22080000</v>
      </c>
      <c r="B68" s="96" t="s">
        <v>85</v>
      </c>
      <c r="C68" s="97">
        <f t="shared" si="1"/>
        <v>379380</v>
      </c>
      <c r="D68" s="98">
        <v>379380</v>
      </c>
      <c r="E68" s="98">
        <v>0</v>
      </c>
      <c r="F68" s="98">
        <v>0</v>
      </c>
    </row>
    <row r="69" spans="1:6" ht="38.25" x14ac:dyDescent="0.2">
      <c r="A69" s="99">
        <v>22080400</v>
      </c>
      <c r="B69" s="100" t="s">
        <v>60</v>
      </c>
      <c r="C69" s="101">
        <f t="shared" si="1"/>
        <v>379380</v>
      </c>
      <c r="D69" s="102">
        <v>379380</v>
      </c>
      <c r="E69" s="102">
        <v>0</v>
      </c>
      <c r="F69" s="102">
        <v>0</v>
      </c>
    </row>
    <row r="70" spans="1:6" x14ac:dyDescent="0.2">
      <c r="A70" s="95">
        <v>22090000</v>
      </c>
      <c r="B70" s="96" t="s">
        <v>61</v>
      </c>
      <c r="C70" s="97">
        <f t="shared" si="1"/>
        <v>110730</v>
      </c>
      <c r="D70" s="98">
        <v>110730</v>
      </c>
      <c r="E70" s="98">
        <v>0</v>
      </c>
      <c r="F70" s="98">
        <v>0</v>
      </c>
    </row>
    <row r="71" spans="1:6" ht="51" x14ac:dyDescent="0.2">
      <c r="A71" s="99">
        <v>22090100</v>
      </c>
      <c r="B71" s="100" t="s">
        <v>62</v>
      </c>
      <c r="C71" s="101">
        <f t="shared" si="1"/>
        <v>105730</v>
      </c>
      <c r="D71" s="102">
        <v>105730</v>
      </c>
      <c r="E71" s="102">
        <v>0</v>
      </c>
      <c r="F71" s="102">
        <v>0</v>
      </c>
    </row>
    <row r="72" spans="1:6" ht="38.25" x14ac:dyDescent="0.2">
      <c r="A72" s="99">
        <v>22090400</v>
      </c>
      <c r="B72" s="100" t="s">
        <v>63</v>
      </c>
      <c r="C72" s="101">
        <f t="shared" si="1"/>
        <v>5000</v>
      </c>
      <c r="D72" s="102">
        <v>5000</v>
      </c>
      <c r="E72" s="102">
        <v>0</v>
      </c>
      <c r="F72" s="102">
        <v>0</v>
      </c>
    </row>
    <row r="73" spans="1:6" x14ac:dyDescent="0.2">
      <c r="A73" s="95">
        <v>24000000</v>
      </c>
      <c r="B73" s="96" t="s">
        <v>64</v>
      </c>
      <c r="C73" s="97">
        <f t="shared" si="1"/>
        <v>1496430</v>
      </c>
      <c r="D73" s="98">
        <v>1375930</v>
      </c>
      <c r="E73" s="98">
        <v>120500</v>
      </c>
      <c r="F73" s="98">
        <v>0</v>
      </c>
    </row>
    <row r="74" spans="1:6" x14ac:dyDescent="0.2">
      <c r="A74" s="95">
        <v>24060000</v>
      </c>
      <c r="B74" s="96" t="s">
        <v>53</v>
      </c>
      <c r="C74" s="97">
        <f t="shared" si="1"/>
        <v>1496430</v>
      </c>
      <c r="D74" s="98">
        <v>1375930</v>
      </c>
      <c r="E74" s="98">
        <v>120500</v>
      </c>
      <c r="F74" s="98">
        <v>0</v>
      </c>
    </row>
    <row r="75" spans="1:6" x14ac:dyDescent="0.2">
      <c r="A75" s="99">
        <v>24060300</v>
      </c>
      <c r="B75" s="100" t="s">
        <v>53</v>
      </c>
      <c r="C75" s="101">
        <f t="shared" si="1"/>
        <v>1375930</v>
      </c>
      <c r="D75" s="102">
        <v>1375930</v>
      </c>
      <c r="E75" s="102">
        <v>0</v>
      </c>
      <c r="F75" s="102">
        <v>0</v>
      </c>
    </row>
    <row r="76" spans="1:6" ht="51" x14ac:dyDescent="0.2">
      <c r="A76" s="99">
        <v>24062100</v>
      </c>
      <c r="B76" s="100" t="s">
        <v>91</v>
      </c>
      <c r="C76" s="101">
        <f t="shared" ref="C76:C103" si="2">D76+E76</f>
        <v>120500</v>
      </c>
      <c r="D76" s="102">
        <v>0</v>
      </c>
      <c r="E76" s="102">
        <v>120500</v>
      </c>
      <c r="F76" s="102">
        <v>0</v>
      </c>
    </row>
    <row r="77" spans="1:6" x14ac:dyDescent="0.2">
      <c r="A77" s="95">
        <v>25000000</v>
      </c>
      <c r="B77" s="96" t="s">
        <v>65</v>
      </c>
      <c r="C77" s="97">
        <f t="shared" si="2"/>
        <v>720900</v>
      </c>
      <c r="D77" s="98">
        <v>0</v>
      </c>
      <c r="E77" s="98">
        <v>720900</v>
      </c>
      <c r="F77" s="98">
        <v>0</v>
      </c>
    </row>
    <row r="78" spans="1:6" ht="38.25" x14ac:dyDescent="0.2">
      <c r="A78" s="95">
        <v>25010000</v>
      </c>
      <c r="B78" s="96" t="s">
        <v>66</v>
      </c>
      <c r="C78" s="97">
        <f t="shared" si="2"/>
        <v>720900</v>
      </c>
      <c r="D78" s="98">
        <v>0</v>
      </c>
      <c r="E78" s="98">
        <v>720900</v>
      </c>
      <c r="F78" s="98">
        <v>0</v>
      </c>
    </row>
    <row r="79" spans="1:6" ht="25.5" x14ac:dyDescent="0.2">
      <c r="A79" s="99">
        <v>25010100</v>
      </c>
      <c r="B79" s="100" t="s">
        <v>67</v>
      </c>
      <c r="C79" s="101">
        <f t="shared" si="2"/>
        <v>720900</v>
      </c>
      <c r="D79" s="102">
        <v>0</v>
      </c>
      <c r="E79" s="102">
        <v>720900</v>
      </c>
      <c r="F79" s="102">
        <v>0</v>
      </c>
    </row>
    <row r="80" spans="1:6" x14ac:dyDescent="0.2">
      <c r="A80" s="95">
        <v>30000000</v>
      </c>
      <c r="B80" s="96" t="s">
        <v>92</v>
      </c>
      <c r="C80" s="97">
        <f t="shared" si="2"/>
        <v>759180</v>
      </c>
      <c r="D80" s="98">
        <v>271830</v>
      </c>
      <c r="E80" s="98">
        <v>487350</v>
      </c>
      <c r="F80" s="98">
        <v>487350</v>
      </c>
    </row>
    <row r="81" spans="1:6" x14ac:dyDescent="0.2">
      <c r="A81" s="95">
        <v>31000000</v>
      </c>
      <c r="B81" s="96" t="s">
        <v>93</v>
      </c>
      <c r="C81" s="97">
        <f t="shared" si="2"/>
        <v>347570</v>
      </c>
      <c r="D81" s="98">
        <v>271830</v>
      </c>
      <c r="E81" s="98">
        <v>75740</v>
      </c>
      <c r="F81" s="98">
        <v>75740</v>
      </c>
    </row>
    <row r="82" spans="1:6" ht="76.5" x14ac:dyDescent="0.2">
      <c r="A82" s="95">
        <v>31010000</v>
      </c>
      <c r="B82" s="96" t="s">
        <v>94</v>
      </c>
      <c r="C82" s="97">
        <f t="shared" si="2"/>
        <v>271830</v>
      </c>
      <c r="D82" s="98">
        <v>271830</v>
      </c>
      <c r="E82" s="98">
        <v>0</v>
      </c>
      <c r="F82" s="98">
        <v>0</v>
      </c>
    </row>
    <row r="83" spans="1:6" ht="76.5" x14ac:dyDescent="0.2">
      <c r="A83" s="99">
        <v>31010200</v>
      </c>
      <c r="B83" s="100" t="s">
        <v>95</v>
      </c>
      <c r="C83" s="101">
        <f t="shared" si="2"/>
        <v>271830</v>
      </c>
      <c r="D83" s="102">
        <v>271830</v>
      </c>
      <c r="E83" s="102">
        <v>0</v>
      </c>
      <c r="F83" s="102">
        <v>0</v>
      </c>
    </row>
    <row r="84" spans="1:6" ht="38.25" x14ac:dyDescent="0.2">
      <c r="A84" s="99">
        <v>31030000</v>
      </c>
      <c r="B84" s="100" t="s">
        <v>514</v>
      </c>
      <c r="C84" s="101">
        <f t="shared" si="2"/>
        <v>75740</v>
      </c>
      <c r="D84" s="102">
        <v>0</v>
      </c>
      <c r="E84" s="102">
        <v>75740</v>
      </c>
      <c r="F84" s="102">
        <v>75740</v>
      </c>
    </row>
    <row r="85" spans="1:6" ht="25.5" x14ac:dyDescent="0.2">
      <c r="A85" s="95">
        <v>33000000</v>
      </c>
      <c r="B85" s="96" t="s">
        <v>515</v>
      </c>
      <c r="C85" s="97">
        <f t="shared" si="2"/>
        <v>411610</v>
      </c>
      <c r="D85" s="98">
        <v>0</v>
      </c>
      <c r="E85" s="98">
        <v>411610</v>
      </c>
      <c r="F85" s="98">
        <v>411610</v>
      </c>
    </row>
    <row r="86" spans="1:6" x14ac:dyDescent="0.2">
      <c r="A86" s="95">
        <v>33010000</v>
      </c>
      <c r="B86" s="96" t="s">
        <v>516</v>
      </c>
      <c r="C86" s="97">
        <f t="shared" si="2"/>
        <v>411610</v>
      </c>
      <c r="D86" s="98">
        <v>0</v>
      </c>
      <c r="E86" s="98">
        <v>411610</v>
      </c>
      <c r="F86" s="98">
        <v>411610</v>
      </c>
    </row>
    <row r="87" spans="1:6" ht="76.5" x14ac:dyDescent="0.2">
      <c r="A87" s="99">
        <v>33010100</v>
      </c>
      <c r="B87" s="100" t="s">
        <v>517</v>
      </c>
      <c r="C87" s="101">
        <f t="shared" si="2"/>
        <v>411610</v>
      </c>
      <c r="D87" s="102">
        <v>0</v>
      </c>
      <c r="E87" s="102">
        <v>411610</v>
      </c>
      <c r="F87" s="102">
        <v>411610</v>
      </c>
    </row>
    <row r="88" spans="1:6" ht="25.5" x14ac:dyDescent="0.2">
      <c r="A88" s="103"/>
      <c r="B88" s="104" t="s">
        <v>68</v>
      </c>
      <c r="C88" s="97">
        <f t="shared" si="2"/>
        <v>289121985</v>
      </c>
      <c r="D88" s="97">
        <v>287588135</v>
      </c>
      <c r="E88" s="97">
        <v>1533850</v>
      </c>
      <c r="F88" s="97">
        <v>487350</v>
      </c>
    </row>
    <row r="89" spans="1:6" x14ac:dyDescent="0.2">
      <c r="A89" s="95">
        <v>40000000</v>
      </c>
      <c r="B89" s="96" t="s">
        <v>69</v>
      </c>
      <c r="C89" s="97">
        <f t="shared" si="2"/>
        <v>125139532</v>
      </c>
      <c r="D89" s="98">
        <v>124598532</v>
      </c>
      <c r="E89" s="98">
        <v>541000</v>
      </c>
      <c r="F89" s="98">
        <v>0</v>
      </c>
    </row>
    <row r="90" spans="1:6" x14ac:dyDescent="0.2">
      <c r="A90" s="95">
        <v>41000000</v>
      </c>
      <c r="B90" s="96" t="s">
        <v>70</v>
      </c>
      <c r="C90" s="97">
        <f t="shared" si="2"/>
        <v>125139532</v>
      </c>
      <c r="D90" s="98">
        <v>124598532</v>
      </c>
      <c r="E90" s="98">
        <v>541000</v>
      </c>
      <c r="F90" s="98">
        <v>0</v>
      </c>
    </row>
    <row r="91" spans="1:6" ht="25.5" x14ac:dyDescent="0.2">
      <c r="A91" s="95">
        <v>41020000</v>
      </c>
      <c r="B91" s="96" t="s">
        <v>71</v>
      </c>
      <c r="C91" s="97">
        <f t="shared" si="2"/>
        <v>18554500</v>
      </c>
      <c r="D91" s="98">
        <v>18554500</v>
      </c>
      <c r="E91" s="98">
        <v>0</v>
      </c>
      <c r="F91" s="98">
        <v>0</v>
      </c>
    </row>
    <row r="92" spans="1:6" x14ac:dyDescent="0.2">
      <c r="A92" s="99">
        <v>41020100</v>
      </c>
      <c r="B92" s="100" t="s">
        <v>72</v>
      </c>
      <c r="C92" s="101">
        <f t="shared" si="2"/>
        <v>18554500</v>
      </c>
      <c r="D92" s="102">
        <v>18554500</v>
      </c>
      <c r="E92" s="102">
        <v>0</v>
      </c>
      <c r="F92" s="102">
        <v>0</v>
      </c>
    </row>
    <row r="93" spans="1:6" ht="25.5" x14ac:dyDescent="0.2">
      <c r="A93" s="95">
        <v>41030000</v>
      </c>
      <c r="B93" s="96" t="s">
        <v>77</v>
      </c>
      <c r="C93" s="97">
        <f t="shared" si="2"/>
        <v>103450100</v>
      </c>
      <c r="D93" s="98">
        <v>102909100</v>
      </c>
      <c r="E93" s="98">
        <v>541000</v>
      </c>
      <c r="F93" s="98">
        <v>0</v>
      </c>
    </row>
    <row r="94" spans="1:6" ht="25.5" x14ac:dyDescent="0.2">
      <c r="A94" s="99">
        <v>41033900</v>
      </c>
      <c r="B94" s="100" t="s">
        <v>78</v>
      </c>
      <c r="C94" s="101">
        <f t="shared" si="2"/>
        <v>96708400</v>
      </c>
      <c r="D94" s="102">
        <v>96708400</v>
      </c>
      <c r="E94" s="102">
        <v>0</v>
      </c>
      <c r="F94" s="102">
        <v>0</v>
      </c>
    </row>
    <row r="95" spans="1:6" ht="38.25" x14ac:dyDescent="0.2">
      <c r="A95" s="99">
        <v>41035400</v>
      </c>
      <c r="B95" s="100" t="s">
        <v>86</v>
      </c>
      <c r="C95" s="101">
        <f t="shared" si="2"/>
        <v>218500</v>
      </c>
      <c r="D95" s="102">
        <v>218500</v>
      </c>
      <c r="E95" s="102">
        <v>0</v>
      </c>
      <c r="F95" s="102">
        <v>0</v>
      </c>
    </row>
    <row r="96" spans="1:6" ht="63.75" x14ac:dyDescent="0.2">
      <c r="A96" s="99">
        <v>41036000</v>
      </c>
      <c r="B96" s="100" t="s">
        <v>87</v>
      </c>
      <c r="C96" s="101">
        <f t="shared" si="2"/>
        <v>1690600</v>
      </c>
      <c r="D96" s="102">
        <v>1690600</v>
      </c>
      <c r="E96" s="102">
        <v>0</v>
      </c>
      <c r="F96" s="102">
        <v>0</v>
      </c>
    </row>
    <row r="97" spans="1:7" ht="51" x14ac:dyDescent="0.2">
      <c r="A97" s="99">
        <v>41036300</v>
      </c>
      <c r="B97" s="100" t="s">
        <v>88</v>
      </c>
      <c r="C97" s="101">
        <f t="shared" si="2"/>
        <v>4291600</v>
      </c>
      <c r="D97" s="102">
        <v>4291600</v>
      </c>
      <c r="E97" s="102">
        <v>0</v>
      </c>
      <c r="F97" s="102">
        <v>0</v>
      </c>
    </row>
    <row r="98" spans="1:7" ht="51" x14ac:dyDescent="0.2">
      <c r="A98" s="99">
        <v>41037400</v>
      </c>
      <c r="B98" s="100" t="s">
        <v>89</v>
      </c>
      <c r="C98" s="101">
        <f t="shared" si="2"/>
        <v>541000</v>
      </c>
      <c r="D98" s="102">
        <v>0</v>
      </c>
      <c r="E98" s="102">
        <v>541000</v>
      </c>
      <c r="F98" s="102">
        <v>0</v>
      </c>
    </row>
    <row r="99" spans="1:7" ht="25.5" x14ac:dyDescent="0.2">
      <c r="A99" s="95">
        <v>41050000</v>
      </c>
      <c r="B99" s="96" t="s">
        <v>79</v>
      </c>
      <c r="C99" s="97">
        <f t="shared" si="2"/>
        <v>3134932</v>
      </c>
      <c r="D99" s="98">
        <v>3134932</v>
      </c>
      <c r="E99" s="98">
        <v>0</v>
      </c>
      <c r="F99" s="98">
        <v>0</v>
      </c>
    </row>
    <row r="100" spans="1:7" ht="38.25" x14ac:dyDescent="0.2">
      <c r="A100" s="99">
        <v>41051000</v>
      </c>
      <c r="B100" s="100" t="s">
        <v>81</v>
      </c>
      <c r="C100" s="101">
        <f t="shared" si="2"/>
        <v>706784</v>
      </c>
      <c r="D100" s="102">
        <v>706784</v>
      </c>
      <c r="E100" s="102">
        <v>0</v>
      </c>
      <c r="F100" s="102">
        <v>0</v>
      </c>
    </row>
    <row r="101" spans="1:7" x14ac:dyDescent="0.2">
      <c r="A101" s="99">
        <v>41053900</v>
      </c>
      <c r="B101" s="100" t="s">
        <v>80</v>
      </c>
      <c r="C101" s="101">
        <f t="shared" si="2"/>
        <v>2357876</v>
      </c>
      <c r="D101" s="102">
        <v>2357876</v>
      </c>
      <c r="E101" s="102">
        <v>0</v>
      </c>
      <c r="F101" s="102">
        <v>0</v>
      </c>
    </row>
    <row r="102" spans="1:7" ht="63.75" x14ac:dyDescent="0.2">
      <c r="A102" s="99">
        <v>41057700</v>
      </c>
      <c r="B102" s="100" t="s">
        <v>96</v>
      </c>
      <c r="C102" s="101">
        <f t="shared" si="2"/>
        <v>70272</v>
      </c>
      <c r="D102" s="102">
        <v>70272</v>
      </c>
      <c r="E102" s="102">
        <v>0</v>
      </c>
      <c r="F102" s="102">
        <v>0</v>
      </c>
    </row>
    <row r="103" spans="1:7" x14ac:dyDescent="0.2">
      <c r="A103" s="105" t="s">
        <v>74</v>
      </c>
      <c r="B103" s="104" t="s">
        <v>73</v>
      </c>
      <c r="C103" s="97">
        <f t="shared" si="2"/>
        <v>414261517</v>
      </c>
      <c r="D103" s="97">
        <v>412186667</v>
      </c>
      <c r="E103" s="97">
        <v>2074850</v>
      </c>
      <c r="F103" s="97">
        <v>487350</v>
      </c>
    </row>
    <row r="106" spans="1:7" x14ac:dyDescent="0.2">
      <c r="B106" s="118" t="s">
        <v>118</v>
      </c>
      <c r="C106" s="118"/>
      <c r="D106" s="118"/>
      <c r="E106" s="118"/>
      <c r="F106" s="118"/>
      <c r="G106" s="118"/>
    </row>
  </sheetData>
  <mergeCells count="10">
    <mergeCell ref="B106:G106"/>
    <mergeCell ref="D2:G4"/>
    <mergeCell ref="F9:F10"/>
    <mergeCell ref="A5:F5"/>
    <mergeCell ref="A8:A10"/>
    <mergeCell ref="B8:B10"/>
    <mergeCell ref="C8:C10"/>
    <mergeCell ref="D8:D10"/>
    <mergeCell ref="E8:F8"/>
    <mergeCell ref="E9:E10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view="pageBreakPreview" zoomScale="60" zoomScaleNormal="100" workbookViewId="0">
      <selection activeCell="B23" sqref="B23"/>
    </sheetView>
  </sheetViews>
  <sheetFormatPr defaultRowHeight="12.75" x14ac:dyDescent="0.2"/>
  <cols>
    <col min="1" max="1" width="11.28515625" style="90" customWidth="1"/>
    <col min="2" max="2" width="41" style="90" customWidth="1"/>
    <col min="3" max="3" width="14.140625" style="90" customWidth="1"/>
    <col min="4" max="5" width="15.7109375" style="90" customWidth="1"/>
    <col min="6" max="6" width="17.5703125" style="90" customWidth="1"/>
    <col min="7" max="7" width="10.85546875" style="90" bestFit="1" customWidth="1"/>
    <col min="8" max="8" width="12.85546875" style="90" bestFit="1" customWidth="1"/>
    <col min="9" max="16384" width="9.140625" style="90"/>
  </cols>
  <sheetData>
    <row r="1" spans="1:8" x14ac:dyDescent="0.2">
      <c r="D1" s="90" t="s">
        <v>97</v>
      </c>
    </row>
    <row r="2" spans="1:8" ht="12.75" customHeight="1" x14ac:dyDescent="0.2">
      <c r="D2" s="119" t="s">
        <v>519</v>
      </c>
      <c r="E2" s="119"/>
      <c r="F2" s="119"/>
      <c r="G2" s="2"/>
    </row>
    <row r="3" spans="1:8" x14ac:dyDescent="0.2">
      <c r="D3" s="119"/>
      <c r="E3" s="119"/>
      <c r="F3" s="119"/>
      <c r="G3" s="2"/>
    </row>
    <row r="4" spans="1:8" ht="40.5" customHeight="1" x14ac:dyDescent="0.2">
      <c r="D4" s="119"/>
      <c r="E4" s="119"/>
      <c r="F4" s="119"/>
      <c r="G4" s="2"/>
    </row>
    <row r="5" spans="1:8" x14ac:dyDescent="0.2">
      <c r="A5" s="128" t="s">
        <v>98</v>
      </c>
      <c r="B5" s="123"/>
      <c r="C5" s="123"/>
      <c r="D5" s="123"/>
      <c r="E5" s="123"/>
      <c r="F5" s="123"/>
    </row>
    <row r="6" spans="1:8" x14ac:dyDescent="0.2">
      <c r="A6" s="111" t="s">
        <v>75</v>
      </c>
    </row>
    <row r="7" spans="1:8" x14ac:dyDescent="0.2">
      <c r="A7" s="90" t="s">
        <v>76</v>
      </c>
      <c r="F7" s="110" t="s">
        <v>1</v>
      </c>
    </row>
    <row r="8" spans="1:8" ht="12.75" customHeight="1" x14ac:dyDescent="0.2">
      <c r="A8" s="129" t="s">
        <v>2</v>
      </c>
      <c r="B8" s="129" t="s">
        <v>99</v>
      </c>
      <c r="C8" s="132" t="s">
        <v>4</v>
      </c>
      <c r="D8" s="129" t="s">
        <v>5</v>
      </c>
      <c r="E8" s="135" t="s">
        <v>6</v>
      </c>
      <c r="F8" s="136"/>
    </row>
    <row r="9" spans="1:8" ht="12.75" customHeight="1" x14ac:dyDescent="0.2">
      <c r="A9" s="130"/>
      <c r="B9" s="130"/>
      <c r="C9" s="133"/>
      <c r="D9" s="130"/>
      <c r="E9" s="129" t="s">
        <v>7</v>
      </c>
      <c r="F9" s="129" t="s">
        <v>8</v>
      </c>
    </row>
    <row r="10" spans="1:8" x14ac:dyDescent="0.2">
      <c r="A10" s="131"/>
      <c r="B10" s="131"/>
      <c r="C10" s="134"/>
      <c r="D10" s="131"/>
      <c r="E10" s="131"/>
      <c r="F10" s="131"/>
    </row>
    <row r="11" spans="1:8" x14ac:dyDescent="0.2">
      <c r="A11" s="108">
        <v>1</v>
      </c>
      <c r="B11" s="108">
        <v>2</v>
      </c>
      <c r="C11" s="109">
        <v>3</v>
      </c>
      <c r="D11" s="108">
        <v>4</v>
      </c>
      <c r="E11" s="108">
        <v>5</v>
      </c>
      <c r="F11" s="108">
        <v>6</v>
      </c>
    </row>
    <row r="12" spans="1:8" x14ac:dyDescent="0.2">
      <c r="A12" s="125" t="s">
        <v>100</v>
      </c>
      <c r="B12" s="126"/>
      <c r="C12" s="126"/>
      <c r="D12" s="126"/>
      <c r="E12" s="126"/>
      <c r="F12" s="127"/>
    </row>
    <row r="13" spans="1:8" x14ac:dyDescent="0.2">
      <c r="A13" s="95" t="s">
        <v>101</v>
      </c>
      <c r="B13" s="96" t="s">
        <v>102</v>
      </c>
      <c r="C13" s="3">
        <f>D13+E13</f>
        <v>70648334</v>
      </c>
      <c r="D13" s="4">
        <f>D14</f>
        <v>35030345</v>
      </c>
      <c r="E13" s="4">
        <f>E14</f>
        <v>35617989</v>
      </c>
      <c r="F13" s="4">
        <f t="shared" ref="F13" si="0">F14</f>
        <v>18666071</v>
      </c>
      <c r="G13" s="5"/>
      <c r="H13" s="5"/>
    </row>
    <row r="14" spans="1:8" ht="25.5" x14ac:dyDescent="0.2">
      <c r="A14" s="95" t="s">
        <v>103</v>
      </c>
      <c r="B14" s="96" t="s">
        <v>104</v>
      </c>
      <c r="C14" s="3">
        <f>D14+E14</f>
        <v>70648334</v>
      </c>
      <c r="D14" s="4">
        <f>D20+D15-D16+D19+D18</f>
        <v>35030345</v>
      </c>
      <c r="E14" s="4">
        <f>E20+E15-E16+E19+E18</f>
        <v>35617989</v>
      </c>
      <c r="F14" s="4">
        <f>F20+F15-F16+F19+F18</f>
        <v>18666071</v>
      </c>
    </row>
    <row r="15" spans="1:8" ht="15" x14ac:dyDescent="0.2">
      <c r="A15" s="6">
        <v>208100</v>
      </c>
      <c r="B15" s="100" t="s">
        <v>105</v>
      </c>
      <c r="C15" s="7">
        <f>D15+E15</f>
        <v>71414116.960000008</v>
      </c>
      <c r="D15" s="8">
        <v>53200592.32</v>
      </c>
      <c r="E15" s="8">
        <v>18213524.640000001</v>
      </c>
      <c r="F15" s="8">
        <v>1261598.51</v>
      </c>
      <c r="G15" s="5"/>
    </row>
    <row r="16" spans="1:8" ht="15" x14ac:dyDescent="0.2">
      <c r="A16" s="6">
        <v>208200</v>
      </c>
      <c r="B16" s="100" t="s">
        <v>106</v>
      </c>
      <c r="C16" s="7">
        <f>D16+E16</f>
        <v>250038.03000000061</v>
      </c>
      <c r="D16" s="8">
        <v>250029.3900000006</v>
      </c>
      <c r="E16" s="8">
        <v>8.64</v>
      </c>
      <c r="F16" s="8">
        <v>0.51000000000931323</v>
      </c>
      <c r="G16" s="5"/>
    </row>
    <row r="17" spans="1:8" x14ac:dyDescent="0.2">
      <c r="A17" s="6">
        <v>208300</v>
      </c>
      <c r="B17" s="100" t="s">
        <v>107</v>
      </c>
      <c r="C17" s="7">
        <v>0</v>
      </c>
      <c r="D17" s="9">
        <v>0</v>
      </c>
      <c r="E17" s="9">
        <v>0</v>
      </c>
      <c r="F17" s="9">
        <v>0</v>
      </c>
      <c r="G17" s="5"/>
    </row>
    <row r="18" spans="1:8" ht="25.5" x14ac:dyDescent="0.2">
      <c r="A18" s="6">
        <v>208320</v>
      </c>
      <c r="B18" s="100" t="s">
        <v>108</v>
      </c>
      <c r="C18" s="7">
        <v>0</v>
      </c>
      <c r="D18" s="9">
        <v>0</v>
      </c>
      <c r="E18" s="9">
        <v>0</v>
      </c>
      <c r="F18" s="9">
        <v>0</v>
      </c>
      <c r="G18" s="5"/>
    </row>
    <row r="19" spans="1:8" x14ac:dyDescent="0.2">
      <c r="A19" s="6">
        <v>208340</v>
      </c>
      <c r="B19" s="100" t="s">
        <v>107</v>
      </c>
      <c r="C19" s="7">
        <f>D19+E19</f>
        <v>-515744.93</v>
      </c>
      <c r="D19" s="9">
        <v>-515744.93</v>
      </c>
      <c r="E19" s="9">
        <v>0</v>
      </c>
      <c r="F19" s="9">
        <v>0</v>
      </c>
    </row>
    <row r="20" spans="1:8" ht="38.25" x14ac:dyDescent="0.2">
      <c r="A20" s="99" t="s">
        <v>109</v>
      </c>
      <c r="B20" s="100" t="s">
        <v>110</v>
      </c>
      <c r="C20" s="7">
        <v>0</v>
      </c>
      <c r="D20" s="8">
        <v>-17404473</v>
      </c>
      <c r="E20" s="8">
        <v>17404473</v>
      </c>
      <c r="F20" s="8">
        <v>17404473</v>
      </c>
      <c r="G20" s="5"/>
      <c r="H20" s="10"/>
    </row>
    <row r="21" spans="1:8" x14ac:dyDescent="0.2">
      <c r="A21" s="11" t="s">
        <v>74</v>
      </c>
      <c r="B21" s="12" t="s">
        <v>111</v>
      </c>
      <c r="C21" s="13">
        <f>D21+E21</f>
        <v>70648334</v>
      </c>
      <c r="D21" s="13">
        <f>D13</f>
        <v>35030345</v>
      </c>
      <c r="E21" s="13">
        <f>E13</f>
        <v>35617989</v>
      </c>
      <c r="F21" s="13">
        <f>F13</f>
        <v>18666071</v>
      </c>
      <c r="H21" s="5"/>
    </row>
    <row r="22" spans="1:8" x14ac:dyDescent="0.2">
      <c r="A22" s="125" t="s">
        <v>112</v>
      </c>
      <c r="B22" s="126"/>
      <c r="C22" s="126"/>
      <c r="D22" s="126"/>
      <c r="E22" s="126"/>
      <c r="F22" s="127"/>
      <c r="H22" s="5"/>
    </row>
    <row r="23" spans="1:8" x14ac:dyDescent="0.2">
      <c r="A23" s="95" t="s">
        <v>113</v>
      </c>
      <c r="B23" s="96" t="s">
        <v>114</v>
      </c>
      <c r="C23" s="3">
        <f>D23+E23</f>
        <v>70648334</v>
      </c>
      <c r="D23" s="4">
        <f t="shared" ref="D23:F28" si="1">D13</f>
        <v>35030345</v>
      </c>
      <c r="E23" s="4">
        <f t="shared" si="1"/>
        <v>35617989</v>
      </c>
      <c r="F23" s="4">
        <f t="shared" si="1"/>
        <v>18666071</v>
      </c>
    </row>
    <row r="24" spans="1:8" x14ac:dyDescent="0.2">
      <c r="A24" s="95" t="s">
        <v>115</v>
      </c>
      <c r="B24" s="96" t="s">
        <v>116</v>
      </c>
      <c r="C24" s="3">
        <f>D24+E24</f>
        <v>70648334</v>
      </c>
      <c r="D24" s="4">
        <f t="shared" si="1"/>
        <v>35030345</v>
      </c>
      <c r="E24" s="4">
        <f t="shared" si="1"/>
        <v>35617989</v>
      </c>
      <c r="F24" s="4">
        <f t="shared" si="1"/>
        <v>18666071</v>
      </c>
    </row>
    <row r="25" spans="1:8" x14ac:dyDescent="0.2">
      <c r="A25" s="6">
        <v>602100</v>
      </c>
      <c r="B25" s="100" t="s">
        <v>105</v>
      </c>
      <c r="C25" s="3">
        <f>C15</f>
        <v>71414116.960000008</v>
      </c>
      <c r="D25" s="9">
        <f t="shared" si="1"/>
        <v>53200592.32</v>
      </c>
      <c r="E25" s="9">
        <f t="shared" si="1"/>
        <v>18213524.640000001</v>
      </c>
      <c r="F25" s="9">
        <f t="shared" si="1"/>
        <v>1261598.51</v>
      </c>
    </row>
    <row r="26" spans="1:8" x14ac:dyDescent="0.2">
      <c r="A26" s="6">
        <v>602200</v>
      </c>
      <c r="B26" s="100" t="s">
        <v>106</v>
      </c>
      <c r="C26" s="3">
        <f>C16</f>
        <v>250038.03000000061</v>
      </c>
      <c r="D26" s="9">
        <f t="shared" si="1"/>
        <v>250029.3900000006</v>
      </c>
      <c r="E26" s="9">
        <f t="shared" si="1"/>
        <v>8.64</v>
      </c>
      <c r="F26" s="9">
        <f t="shared" si="1"/>
        <v>0.51000000000931323</v>
      </c>
    </row>
    <row r="27" spans="1:8" x14ac:dyDescent="0.2">
      <c r="A27" s="6">
        <v>602300</v>
      </c>
      <c r="B27" s="100" t="s">
        <v>107</v>
      </c>
      <c r="C27" s="7">
        <v>0</v>
      </c>
      <c r="D27" s="9">
        <f t="shared" si="1"/>
        <v>0</v>
      </c>
      <c r="E27" s="9">
        <f t="shared" si="1"/>
        <v>0</v>
      </c>
      <c r="F27" s="9">
        <f t="shared" si="1"/>
        <v>0</v>
      </c>
    </row>
    <row r="28" spans="1:8" ht="25.5" x14ac:dyDescent="0.2">
      <c r="A28" s="6">
        <v>602302</v>
      </c>
      <c r="B28" s="100" t="s">
        <v>108</v>
      </c>
      <c r="C28" s="7">
        <v>0</v>
      </c>
      <c r="D28" s="9">
        <f t="shared" si="1"/>
        <v>0</v>
      </c>
      <c r="E28" s="9">
        <f t="shared" si="1"/>
        <v>0</v>
      </c>
      <c r="F28" s="9">
        <f t="shared" si="1"/>
        <v>0</v>
      </c>
    </row>
    <row r="29" spans="1:8" x14ac:dyDescent="0.2">
      <c r="A29" s="6">
        <v>602304</v>
      </c>
      <c r="B29" s="100" t="s">
        <v>107</v>
      </c>
      <c r="C29" s="3">
        <f>D29+E29</f>
        <v>-515744.93</v>
      </c>
      <c r="D29" s="9">
        <f>D19</f>
        <v>-515744.93</v>
      </c>
      <c r="E29" s="9">
        <v>0</v>
      </c>
      <c r="F29" s="9">
        <v>0</v>
      </c>
    </row>
    <row r="30" spans="1:8" ht="38.25" x14ac:dyDescent="0.2">
      <c r="A30" s="99" t="s">
        <v>117</v>
      </c>
      <c r="B30" s="100" t="s">
        <v>110</v>
      </c>
      <c r="C30" s="7">
        <v>0</v>
      </c>
      <c r="D30" s="9">
        <f t="shared" ref="D30" si="2">D20</f>
        <v>-17404473</v>
      </c>
      <c r="E30" s="9">
        <f>E20</f>
        <v>17404473</v>
      </c>
      <c r="F30" s="9">
        <f>F20</f>
        <v>17404473</v>
      </c>
    </row>
    <row r="31" spans="1:8" x14ac:dyDescent="0.2">
      <c r="A31" s="11" t="s">
        <v>74</v>
      </c>
      <c r="B31" s="12" t="s">
        <v>111</v>
      </c>
      <c r="C31" s="13">
        <f>D31+E31</f>
        <v>70648334</v>
      </c>
      <c r="D31" s="13">
        <f>D23</f>
        <v>35030345</v>
      </c>
      <c r="E31" s="13">
        <f t="shared" ref="E31" si="3">E23</f>
        <v>35617989</v>
      </c>
      <c r="F31" s="13">
        <f>F23</f>
        <v>18666071</v>
      </c>
    </row>
    <row r="33" spans="1:6" x14ac:dyDescent="0.2">
      <c r="A33" s="118" t="s">
        <v>118</v>
      </c>
      <c r="B33" s="118"/>
      <c r="C33" s="118"/>
      <c r="D33" s="118"/>
      <c r="E33" s="118"/>
      <c r="F33" s="118"/>
    </row>
  </sheetData>
  <mergeCells count="12">
    <mergeCell ref="A12:F12"/>
    <mergeCell ref="A22:F22"/>
    <mergeCell ref="A33:F33"/>
    <mergeCell ref="D2:F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8"/>
  <sheetViews>
    <sheetView view="pageBreakPreview" zoomScale="60" zoomScaleNormal="100" workbookViewId="0">
      <selection activeCell="M25" sqref="M25"/>
    </sheetView>
  </sheetViews>
  <sheetFormatPr defaultRowHeight="12.75" x14ac:dyDescent="0.2"/>
  <cols>
    <col min="1" max="3" width="12" style="90" customWidth="1"/>
    <col min="4" max="4" width="40.7109375" style="90" customWidth="1"/>
    <col min="5" max="14" width="13.7109375" style="90" customWidth="1"/>
    <col min="15" max="15" width="13.85546875" style="90" customWidth="1"/>
    <col min="16" max="16" width="13.7109375" style="90" customWidth="1"/>
    <col min="17" max="20" width="9.140625" style="90"/>
    <col min="21" max="21" width="12.42578125" style="90" bestFit="1" customWidth="1"/>
    <col min="22" max="16384" width="9.140625" style="90"/>
  </cols>
  <sheetData>
    <row r="1" spans="1:16" x14ac:dyDescent="0.2">
      <c r="M1" s="90" t="s">
        <v>119</v>
      </c>
    </row>
    <row r="2" spans="1:16" ht="12.75" customHeight="1" x14ac:dyDescent="0.2">
      <c r="M2" s="119" t="s">
        <v>539</v>
      </c>
      <c r="N2" s="119"/>
      <c r="O2" s="119"/>
      <c r="P2" s="119"/>
    </row>
    <row r="3" spans="1:16" ht="12.75" customHeight="1" x14ac:dyDescent="0.2">
      <c r="M3" s="119"/>
      <c r="N3" s="119"/>
      <c r="O3" s="119"/>
      <c r="P3" s="119"/>
    </row>
    <row r="4" spans="1:16" ht="49.5" customHeight="1" x14ac:dyDescent="0.2">
      <c r="M4" s="119"/>
      <c r="N4" s="119"/>
      <c r="O4" s="119"/>
      <c r="P4" s="119"/>
    </row>
    <row r="5" spans="1:16" x14ac:dyDescent="0.2">
      <c r="A5" s="128" t="s">
        <v>120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</row>
    <row r="6" spans="1:16" x14ac:dyDescent="0.2">
      <c r="A6" s="128" t="s">
        <v>121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</row>
    <row r="7" spans="1:16" x14ac:dyDescent="0.2">
      <c r="A7" s="107" t="s">
        <v>75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8" spans="1:16" x14ac:dyDescent="0.2">
      <c r="A8" s="106" t="s">
        <v>76</v>
      </c>
      <c r="P8" s="116" t="s">
        <v>122</v>
      </c>
    </row>
    <row r="9" spans="1:16" ht="12.75" customHeight="1" x14ac:dyDescent="0.2">
      <c r="A9" s="137" t="s">
        <v>123</v>
      </c>
      <c r="B9" s="137" t="s">
        <v>124</v>
      </c>
      <c r="C9" s="137" t="s">
        <v>125</v>
      </c>
      <c r="D9" s="121" t="s">
        <v>126</v>
      </c>
      <c r="E9" s="121" t="s">
        <v>5</v>
      </c>
      <c r="F9" s="121"/>
      <c r="G9" s="121"/>
      <c r="H9" s="121"/>
      <c r="I9" s="121"/>
      <c r="J9" s="121" t="s">
        <v>6</v>
      </c>
      <c r="K9" s="121"/>
      <c r="L9" s="121"/>
      <c r="M9" s="121"/>
      <c r="N9" s="121"/>
      <c r="O9" s="121"/>
      <c r="P9" s="124" t="s">
        <v>127</v>
      </c>
    </row>
    <row r="10" spans="1:16" ht="12.75" customHeight="1" x14ac:dyDescent="0.2">
      <c r="A10" s="121"/>
      <c r="B10" s="121"/>
      <c r="C10" s="121"/>
      <c r="D10" s="121"/>
      <c r="E10" s="124" t="s">
        <v>7</v>
      </c>
      <c r="F10" s="121" t="s">
        <v>128</v>
      </c>
      <c r="G10" s="121" t="s">
        <v>129</v>
      </c>
      <c r="H10" s="121"/>
      <c r="I10" s="121" t="s">
        <v>130</v>
      </c>
      <c r="J10" s="124" t="s">
        <v>7</v>
      </c>
      <c r="K10" s="121" t="s">
        <v>8</v>
      </c>
      <c r="L10" s="121" t="s">
        <v>128</v>
      </c>
      <c r="M10" s="121" t="s">
        <v>129</v>
      </c>
      <c r="N10" s="121"/>
      <c r="O10" s="121" t="s">
        <v>130</v>
      </c>
      <c r="P10" s="121"/>
    </row>
    <row r="11" spans="1:16" ht="12.75" customHeight="1" x14ac:dyDescent="0.2">
      <c r="A11" s="121"/>
      <c r="B11" s="121"/>
      <c r="C11" s="121"/>
      <c r="D11" s="121"/>
      <c r="E11" s="121"/>
      <c r="F11" s="121"/>
      <c r="G11" s="121" t="s">
        <v>131</v>
      </c>
      <c r="H11" s="121" t="s">
        <v>132</v>
      </c>
      <c r="I11" s="121"/>
      <c r="J11" s="121"/>
      <c r="K11" s="121"/>
      <c r="L11" s="121"/>
      <c r="M11" s="121" t="s">
        <v>131</v>
      </c>
      <c r="N11" s="121" t="s">
        <v>132</v>
      </c>
      <c r="O11" s="121"/>
      <c r="P11" s="121"/>
    </row>
    <row r="12" spans="1:16" ht="44.25" customHeight="1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</row>
    <row r="13" spans="1:16" ht="14.45" customHeight="1" x14ac:dyDescent="0.2">
      <c r="A13" s="113">
        <v>1</v>
      </c>
      <c r="B13" s="113">
        <v>2</v>
      </c>
      <c r="C13" s="113">
        <v>3</v>
      </c>
      <c r="D13" s="113">
        <v>4</v>
      </c>
      <c r="E13" s="115">
        <v>5</v>
      </c>
      <c r="F13" s="113">
        <v>6</v>
      </c>
      <c r="G13" s="113">
        <v>7</v>
      </c>
      <c r="H13" s="113">
        <v>8</v>
      </c>
      <c r="I13" s="113">
        <v>9</v>
      </c>
      <c r="J13" s="115">
        <v>10</v>
      </c>
      <c r="K13" s="113">
        <v>11</v>
      </c>
      <c r="L13" s="113">
        <v>12</v>
      </c>
      <c r="M13" s="113">
        <v>13</v>
      </c>
      <c r="N13" s="113">
        <v>14</v>
      </c>
      <c r="O13" s="113">
        <v>15</v>
      </c>
      <c r="P13" s="115">
        <v>16</v>
      </c>
    </row>
    <row r="14" spans="1:16" x14ac:dyDescent="0.2">
      <c r="A14" s="14" t="s">
        <v>133</v>
      </c>
      <c r="B14" s="15"/>
      <c r="C14" s="16"/>
      <c r="D14" s="17" t="s">
        <v>134</v>
      </c>
      <c r="E14" s="18">
        <v>70645199</v>
      </c>
      <c r="F14" s="19">
        <v>70195199</v>
      </c>
      <c r="G14" s="19">
        <v>33224207</v>
      </c>
      <c r="H14" s="19">
        <v>3103496</v>
      </c>
      <c r="I14" s="19">
        <v>450000</v>
      </c>
      <c r="J14" s="18">
        <v>3812615</v>
      </c>
      <c r="K14" s="19">
        <v>3812615</v>
      </c>
      <c r="L14" s="19">
        <v>0</v>
      </c>
      <c r="M14" s="19">
        <v>0</v>
      </c>
      <c r="N14" s="19">
        <v>0</v>
      </c>
      <c r="O14" s="19">
        <v>3812615</v>
      </c>
      <c r="P14" s="18">
        <v>74457814</v>
      </c>
    </row>
    <row r="15" spans="1:16" x14ac:dyDescent="0.2">
      <c r="A15" s="14" t="s">
        <v>135</v>
      </c>
      <c r="B15" s="15"/>
      <c r="C15" s="16"/>
      <c r="D15" s="17" t="s">
        <v>520</v>
      </c>
      <c r="E15" s="18">
        <v>70645199</v>
      </c>
      <c r="F15" s="19">
        <v>70195199</v>
      </c>
      <c r="G15" s="19">
        <v>33224207</v>
      </c>
      <c r="H15" s="19">
        <v>3103496</v>
      </c>
      <c r="I15" s="19">
        <v>450000</v>
      </c>
      <c r="J15" s="18">
        <v>3812615</v>
      </c>
      <c r="K15" s="19">
        <v>3812615</v>
      </c>
      <c r="L15" s="19">
        <v>0</v>
      </c>
      <c r="M15" s="19">
        <v>0</v>
      </c>
      <c r="N15" s="19">
        <v>0</v>
      </c>
      <c r="O15" s="19">
        <v>3812615</v>
      </c>
      <c r="P15" s="18">
        <v>74457814</v>
      </c>
    </row>
    <row r="16" spans="1:16" ht="63.75" x14ac:dyDescent="0.2">
      <c r="A16" s="20" t="s">
        <v>136</v>
      </c>
      <c r="B16" s="20" t="s">
        <v>137</v>
      </c>
      <c r="C16" s="21" t="s">
        <v>138</v>
      </c>
      <c r="D16" s="22" t="s">
        <v>139</v>
      </c>
      <c r="E16" s="23">
        <v>43785390</v>
      </c>
      <c r="F16" s="22">
        <v>43785390</v>
      </c>
      <c r="G16" s="22">
        <v>31583000</v>
      </c>
      <c r="H16" s="22">
        <v>3060700</v>
      </c>
      <c r="I16" s="22">
        <v>0</v>
      </c>
      <c r="J16" s="23">
        <v>160000</v>
      </c>
      <c r="K16" s="22">
        <v>160000</v>
      </c>
      <c r="L16" s="22">
        <v>0</v>
      </c>
      <c r="M16" s="22">
        <v>0</v>
      </c>
      <c r="N16" s="22">
        <v>0</v>
      </c>
      <c r="O16" s="22">
        <v>160000</v>
      </c>
      <c r="P16" s="23">
        <v>43945390</v>
      </c>
    </row>
    <row r="17" spans="1:21" x14ac:dyDescent="0.2">
      <c r="A17" s="20" t="s">
        <v>140</v>
      </c>
      <c r="B17" s="20" t="s">
        <v>141</v>
      </c>
      <c r="C17" s="21" t="s">
        <v>142</v>
      </c>
      <c r="D17" s="22" t="s">
        <v>143</v>
      </c>
      <c r="E17" s="23">
        <v>1443717</v>
      </c>
      <c r="F17" s="22">
        <v>1443717</v>
      </c>
      <c r="G17" s="22">
        <v>309900</v>
      </c>
      <c r="H17" s="22">
        <v>14800</v>
      </c>
      <c r="I17" s="22">
        <v>0</v>
      </c>
      <c r="J17" s="23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3">
        <v>1443717</v>
      </c>
    </row>
    <row r="18" spans="1:21" ht="25.5" x14ac:dyDescent="0.2">
      <c r="A18" s="20" t="s">
        <v>144</v>
      </c>
      <c r="B18" s="20" t="s">
        <v>145</v>
      </c>
      <c r="C18" s="21" t="s">
        <v>146</v>
      </c>
      <c r="D18" s="22" t="s">
        <v>147</v>
      </c>
      <c r="E18" s="23">
        <v>13133930</v>
      </c>
      <c r="F18" s="22">
        <v>13133930</v>
      </c>
      <c r="G18" s="22">
        <v>0</v>
      </c>
      <c r="H18" s="22">
        <v>0</v>
      </c>
      <c r="I18" s="22">
        <v>0</v>
      </c>
      <c r="J18" s="23">
        <v>461500</v>
      </c>
      <c r="K18" s="22">
        <v>461500</v>
      </c>
      <c r="L18" s="22">
        <v>0</v>
      </c>
      <c r="M18" s="22">
        <v>0</v>
      </c>
      <c r="N18" s="22">
        <v>0</v>
      </c>
      <c r="O18" s="22">
        <v>461500</v>
      </c>
      <c r="P18" s="23">
        <v>13595430</v>
      </c>
      <c r="U18" s="85"/>
    </row>
    <row r="19" spans="1:21" ht="38.25" x14ac:dyDescent="0.2">
      <c r="A19" s="20" t="s">
        <v>148</v>
      </c>
      <c r="B19" s="20" t="s">
        <v>149</v>
      </c>
      <c r="C19" s="21" t="s">
        <v>150</v>
      </c>
      <c r="D19" s="22" t="s">
        <v>151</v>
      </c>
      <c r="E19" s="23">
        <v>9569671</v>
      </c>
      <c r="F19" s="22">
        <v>9569671</v>
      </c>
      <c r="G19" s="22">
        <v>0</v>
      </c>
      <c r="H19" s="22">
        <v>0</v>
      </c>
      <c r="I19" s="22">
        <v>0</v>
      </c>
      <c r="J19" s="23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3">
        <v>9569671</v>
      </c>
    </row>
    <row r="20" spans="1:21" x14ac:dyDescent="0.2">
      <c r="A20" s="20" t="s">
        <v>152</v>
      </c>
      <c r="B20" s="20" t="s">
        <v>153</v>
      </c>
      <c r="C20" s="21" t="s">
        <v>154</v>
      </c>
      <c r="D20" s="22" t="s">
        <v>155</v>
      </c>
      <c r="E20" s="23">
        <v>0</v>
      </c>
      <c r="F20" s="22">
        <v>0</v>
      </c>
      <c r="G20" s="22">
        <v>0</v>
      </c>
      <c r="H20" s="22">
        <v>0</v>
      </c>
      <c r="I20" s="22">
        <v>0</v>
      </c>
      <c r="J20" s="23">
        <v>1801756</v>
      </c>
      <c r="K20" s="22">
        <v>1801756</v>
      </c>
      <c r="L20" s="22">
        <v>0</v>
      </c>
      <c r="M20" s="22">
        <v>0</v>
      </c>
      <c r="N20" s="22">
        <v>0</v>
      </c>
      <c r="O20" s="22">
        <v>1801756</v>
      </c>
      <c r="P20" s="23">
        <v>1801756</v>
      </c>
    </row>
    <row r="21" spans="1:21" x14ac:dyDescent="0.2">
      <c r="A21" s="20" t="s">
        <v>156</v>
      </c>
      <c r="B21" s="20" t="s">
        <v>157</v>
      </c>
      <c r="C21" s="21" t="s">
        <v>158</v>
      </c>
      <c r="D21" s="22" t="s">
        <v>159</v>
      </c>
      <c r="E21" s="23">
        <v>500000</v>
      </c>
      <c r="F21" s="22">
        <v>50000</v>
      </c>
      <c r="G21" s="22">
        <v>0</v>
      </c>
      <c r="H21" s="22">
        <v>0</v>
      </c>
      <c r="I21" s="22">
        <v>450000</v>
      </c>
      <c r="J21" s="23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3">
        <v>500000</v>
      </c>
    </row>
    <row r="22" spans="1:21" ht="25.5" x14ac:dyDescent="0.2">
      <c r="A22" s="20" t="s">
        <v>160</v>
      </c>
      <c r="B22" s="20" t="s">
        <v>161</v>
      </c>
      <c r="C22" s="21" t="s">
        <v>162</v>
      </c>
      <c r="D22" s="22" t="s">
        <v>163</v>
      </c>
      <c r="E22" s="23">
        <v>100000</v>
      </c>
      <c r="F22" s="22">
        <v>100000</v>
      </c>
      <c r="G22" s="22">
        <v>0</v>
      </c>
      <c r="H22" s="22">
        <v>0</v>
      </c>
      <c r="I22" s="22">
        <v>0</v>
      </c>
      <c r="J22" s="23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3">
        <v>100000</v>
      </c>
    </row>
    <row r="23" spans="1:21" ht="38.25" x14ac:dyDescent="0.2">
      <c r="A23" s="20" t="s">
        <v>164</v>
      </c>
      <c r="B23" s="20" t="s">
        <v>165</v>
      </c>
      <c r="C23" s="21" t="s">
        <v>166</v>
      </c>
      <c r="D23" s="22" t="s">
        <v>167</v>
      </c>
      <c r="E23" s="23">
        <v>100000</v>
      </c>
      <c r="F23" s="22">
        <v>100000</v>
      </c>
      <c r="G23" s="22">
        <v>0</v>
      </c>
      <c r="H23" s="22">
        <v>0</v>
      </c>
      <c r="I23" s="22">
        <v>0</v>
      </c>
      <c r="J23" s="23">
        <v>1389359</v>
      </c>
      <c r="K23" s="22">
        <v>1389359</v>
      </c>
      <c r="L23" s="22">
        <v>0</v>
      </c>
      <c r="M23" s="22">
        <v>0</v>
      </c>
      <c r="N23" s="22">
        <v>0</v>
      </c>
      <c r="O23" s="22">
        <v>1389359</v>
      </c>
      <c r="P23" s="23">
        <v>1489359</v>
      </c>
    </row>
    <row r="24" spans="1:21" x14ac:dyDescent="0.2">
      <c r="A24" s="20" t="s">
        <v>168</v>
      </c>
      <c r="B24" s="20" t="s">
        <v>169</v>
      </c>
      <c r="C24" s="21" t="s">
        <v>166</v>
      </c>
      <c r="D24" s="22" t="s">
        <v>170</v>
      </c>
      <c r="E24" s="23">
        <v>1722491</v>
      </c>
      <c r="F24" s="22">
        <v>1722491</v>
      </c>
      <c r="G24" s="22">
        <v>1331307</v>
      </c>
      <c r="H24" s="22">
        <v>27996</v>
      </c>
      <c r="I24" s="22">
        <v>0</v>
      </c>
      <c r="J24" s="23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3">
        <v>1722491</v>
      </c>
    </row>
    <row r="25" spans="1:21" x14ac:dyDescent="0.2">
      <c r="A25" s="20" t="s">
        <v>171</v>
      </c>
      <c r="B25" s="20" t="s">
        <v>172</v>
      </c>
      <c r="C25" s="21" t="s">
        <v>173</v>
      </c>
      <c r="D25" s="22" t="s">
        <v>174</v>
      </c>
      <c r="E25" s="23">
        <v>150000</v>
      </c>
      <c r="F25" s="22">
        <v>150000</v>
      </c>
      <c r="G25" s="22">
        <v>0</v>
      </c>
      <c r="H25" s="22">
        <v>0</v>
      </c>
      <c r="I25" s="22">
        <v>0</v>
      </c>
      <c r="J25" s="23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3">
        <v>150000</v>
      </c>
    </row>
    <row r="26" spans="1:21" ht="25.5" x14ac:dyDescent="0.2">
      <c r="A26" s="20" t="s">
        <v>175</v>
      </c>
      <c r="B26" s="20" t="s">
        <v>176</v>
      </c>
      <c r="C26" s="21" t="s">
        <v>177</v>
      </c>
      <c r="D26" s="22" t="s">
        <v>178</v>
      </c>
      <c r="E26" s="23">
        <v>140000</v>
      </c>
      <c r="F26" s="22">
        <v>140000</v>
      </c>
      <c r="G26" s="22">
        <v>0</v>
      </c>
      <c r="H26" s="22">
        <v>0</v>
      </c>
      <c r="I26" s="22">
        <v>0</v>
      </c>
      <c r="J26" s="23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3">
        <v>140000</v>
      </c>
    </row>
    <row r="27" spans="1:21" ht="25.5" x14ac:dyDescent="0.2">
      <c r="A27" s="14" t="s">
        <v>179</v>
      </c>
      <c r="B27" s="15"/>
      <c r="C27" s="16"/>
      <c r="D27" s="17" t="s">
        <v>180</v>
      </c>
      <c r="E27" s="18">
        <v>281224747</v>
      </c>
      <c r="F27" s="19">
        <v>281224747</v>
      </c>
      <c r="G27" s="19">
        <v>168820809.18000001</v>
      </c>
      <c r="H27" s="19">
        <v>34184614</v>
      </c>
      <c r="I27" s="19">
        <v>0</v>
      </c>
      <c r="J27" s="18">
        <v>27549493</v>
      </c>
      <c r="K27" s="19">
        <v>5899775</v>
      </c>
      <c r="L27" s="19">
        <v>8512900</v>
      </c>
      <c r="M27" s="19">
        <v>134265</v>
      </c>
      <c r="N27" s="19">
        <v>720900</v>
      </c>
      <c r="O27" s="19">
        <v>19036593</v>
      </c>
      <c r="P27" s="18">
        <v>308774240</v>
      </c>
    </row>
    <row r="28" spans="1:21" ht="25.5" x14ac:dyDescent="0.2">
      <c r="A28" s="14" t="s">
        <v>181</v>
      </c>
      <c r="B28" s="15"/>
      <c r="C28" s="16"/>
      <c r="D28" s="17" t="s">
        <v>180</v>
      </c>
      <c r="E28" s="18">
        <v>281224747</v>
      </c>
      <c r="F28" s="19">
        <v>281224747</v>
      </c>
      <c r="G28" s="19">
        <v>168820809.18000001</v>
      </c>
      <c r="H28" s="19">
        <v>34184614</v>
      </c>
      <c r="I28" s="19">
        <v>0</v>
      </c>
      <c r="J28" s="18">
        <v>27549493</v>
      </c>
      <c r="K28" s="19">
        <v>5899775</v>
      </c>
      <c r="L28" s="19">
        <v>8512900</v>
      </c>
      <c r="M28" s="19">
        <v>134265</v>
      </c>
      <c r="N28" s="19">
        <v>720900</v>
      </c>
      <c r="O28" s="19">
        <v>19036593</v>
      </c>
      <c r="P28" s="18">
        <v>308774240</v>
      </c>
    </row>
    <row r="29" spans="1:21" ht="38.25" x14ac:dyDescent="0.2">
      <c r="A29" s="20" t="s">
        <v>182</v>
      </c>
      <c r="B29" s="20" t="s">
        <v>183</v>
      </c>
      <c r="C29" s="21" t="s">
        <v>138</v>
      </c>
      <c r="D29" s="22" t="s">
        <v>184</v>
      </c>
      <c r="E29" s="23">
        <v>7487975</v>
      </c>
      <c r="F29" s="22">
        <v>7487975</v>
      </c>
      <c r="G29" s="22">
        <v>5388290</v>
      </c>
      <c r="H29" s="22">
        <v>431655</v>
      </c>
      <c r="I29" s="22">
        <v>0</v>
      </c>
      <c r="J29" s="23">
        <v>51000</v>
      </c>
      <c r="K29" s="22">
        <v>51000</v>
      </c>
      <c r="L29" s="22">
        <v>0</v>
      </c>
      <c r="M29" s="22">
        <v>0</v>
      </c>
      <c r="N29" s="22">
        <v>0</v>
      </c>
      <c r="O29" s="22">
        <v>51000</v>
      </c>
      <c r="P29" s="23">
        <v>7538975</v>
      </c>
    </row>
    <row r="30" spans="1:21" x14ac:dyDescent="0.2">
      <c r="A30" s="20" t="s">
        <v>185</v>
      </c>
      <c r="B30" s="20" t="s">
        <v>186</v>
      </c>
      <c r="C30" s="21" t="s">
        <v>187</v>
      </c>
      <c r="D30" s="22" t="s">
        <v>188</v>
      </c>
      <c r="E30" s="23">
        <v>45940475.049999997</v>
      </c>
      <c r="F30" s="22">
        <v>45940475.049999997</v>
      </c>
      <c r="G30" s="22">
        <v>26950899.359999999</v>
      </c>
      <c r="H30" s="22">
        <v>5429618</v>
      </c>
      <c r="I30" s="22">
        <v>0</v>
      </c>
      <c r="J30" s="23">
        <v>601562</v>
      </c>
      <c r="K30" s="22">
        <v>601562</v>
      </c>
      <c r="L30" s="22">
        <v>0</v>
      </c>
      <c r="M30" s="22">
        <v>0</v>
      </c>
      <c r="N30" s="22">
        <v>0</v>
      </c>
      <c r="O30" s="22">
        <v>601562</v>
      </c>
      <c r="P30" s="23">
        <v>46542037.049999997</v>
      </c>
    </row>
    <row r="31" spans="1:21" ht="38.25" x14ac:dyDescent="0.2">
      <c r="A31" s="20" t="s">
        <v>189</v>
      </c>
      <c r="B31" s="20" t="s">
        <v>190</v>
      </c>
      <c r="C31" s="21" t="s">
        <v>191</v>
      </c>
      <c r="D31" s="22" t="s">
        <v>192</v>
      </c>
      <c r="E31" s="23">
        <v>71999143.949999988</v>
      </c>
      <c r="F31" s="22">
        <v>71999143.949999988</v>
      </c>
      <c r="G31" s="22">
        <v>30450425.82</v>
      </c>
      <c r="H31" s="22">
        <v>14672238</v>
      </c>
      <c r="I31" s="22">
        <v>0</v>
      </c>
      <c r="J31" s="23">
        <v>572264</v>
      </c>
      <c r="K31" s="22">
        <v>572264</v>
      </c>
      <c r="L31" s="22">
        <v>0</v>
      </c>
      <c r="M31" s="22">
        <v>0</v>
      </c>
      <c r="N31" s="22">
        <v>0</v>
      </c>
      <c r="O31" s="22">
        <v>572264</v>
      </c>
      <c r="P31" s="23">
        <v>72571407.949999988</v>
      </c>
    </row>
    <row r="32" spans="1:21" ht="38.25" x14ac:dyDescent="0.2">
      <c r="A32" s="20" t="s">
        <v>193</v>
      </c>
      <c r="B32" s="20" t="s">
        <v>194</v>
      </c>
      <c r="C32" s="21" t="s">
        <v>191</v>
      </c>
      <c r="D32" s="22" t="s">
        <v>195</v>
      </c>
      <c r="E32" s="23">
        <v>96708400</v>
      </c>
      <c r="F32" s="22">
        <v>96708400</v>
      </c>
      <c r="G32" s="22">
        <v>79269184</v>
      </c>
      <c r="H32" s="22">
        <v>0</v>
      </c>
      <c r="I32" s="22">
        <v>0</v>
      </c>
      <c r="J32" s="23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3">
        <v>96708400</v>
      </c>
    </row>
    <row r="33" spans="1:16" ht="38.25" x14ac:dyDescent="0.2">
      <c r="A33" s="20" t="s">
        <v>196</v>
      </c>
      <c r="B33" s="20" t="s">
        <v>197</v>
      </c>
      <c r="C33" s="21" t="s">
        <v>198</v>
      </c>
      <c r="D33" s="22" t="s">
        <v>199</v>
      </c>
      <c r="E33" s="23">
        <v>13324419</v>
      </c>
      <c r="F33" s="22">
        <v>13324419</v>
      </c>
      <c r="G33" s="22">
        <v>5726906</v>
      </c>
      <c r="H33" s="22">
        <v>4490560</v>
      </c>
      <c r="I33" s="22">
        <v>0</v>
      </c>
      <c r="J33" s="23">
        <v>11000</v>
      </c>
      <c r="K33" s="22">
        <v>11000</v>
      </c>
      <c r="L33" s="22">
        <v>0</v>
      </c>
      <c r="M33" s="22">
        <v>0</v>
      </c>
      <c r="N33" s="22">
        <v>0</v>
      </c>
      <c r="O33" s="22">
        <v>11000</v>
      </c>
      <c r="P33" s="23">
        <v>13335419</v>
      </c>
    </row>
    <row r="34" spans="1:16" ht="25.5" x14ac:dyDescent="0.2">
      <c r="A34" s="20" t="s">
        <v>200</v>
      </c>
      <c r="B34" s="20" t="s">
        <v>201</v>
      </c>
      <c r="C34" s="21" t="s">
        <v>198</v>
      </c>
      <c r="D34" s="22" t="s">
        <v>202</v>
      </c>
      <c r="E34" s="23">
        <v>6791640</v>
      </c>
      <c r="F34" s="22">
        <v>6791640</v>
      </c>
      <c r="G34" s="22">
        <v>3780430</v>
      </c>
      <c r="H34" s="22">
        <v>1241275</v>
      </c>
      <c r="I34" s="22">
        <v>0</v>
      </c>
      <c r="J34" s="23">
        <v>720900</v>
      </c>
      <c r="K34" s="22">
        <v>0</v>
      </c>
      <c r="L34" s="22">
        <v>720900</v>
      </c>
      <c r="M34" s="22">
        <v>0</v>
      </c>
      <c r="N34" s="22">
        <v>720900</v>
      </c>
      <c r="O34" s="22">
        <v>0</v>
      </c>
      <c r="P34" s="23">
        <v>7512540</v>
      </c>
    </row>
    <row r="35" spans="1:16" x14ac:dyDescent="0.2">
      <c r="A35" s="20" t="s">
        <v>203</v>
      </c>
      <c r="B35" s="20" t="s">
        <v>204</v>
      </c>
      <c r="C35" s="21" t="s">
        <v>205</v>
      </c>
      <c r="D35" s="22" t="s">
        <v>206</v>
      </c>
      <c r="E35" s="23">
        <v>41720</v>
      </c>
      <c r="F35" s="22">
        <v>41720</v>
      </c>
      <c r="G35" s="22">
        <v>0</v>
      </c>
      <c r="H35" s="22">
        <v>0</v>
      </c>
      <c r="I35" s="22">
        <v>0</v>
      </c>
      <c r="J35" s="23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3">
        <v>41720</v>
      </c>
    </row>
    <row r="36" spans="1:16" ht="25.5" x14ac:dyDescent="0.2">
      <c r="A36" s="20" t="s">
        <v>207</v>
      </c>
      <c r="B36" s="20" t="s">
        <v>208</v>
      </c>
      <c r="C36" s="21" t="s">
        <v>205</v>
      </c>
      <c r="D36" s="22" t="s">
        <v>209</v>
      </c>
      <c r="E36" s="23">
        <v>241165</v>
      </c>
      <c r="F36" s="22">
        <v>241165</v>
      </c>
      <c r="G36" s="22">
        <v>82610</v>
      </c>
      <c r="H36" s="22">
        <v>102705</v>
      </c>
      <c r="I36" s="22">
        <v>0</v>
      </c>
      <c r="J36" s="23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3">
        <v>241165</v>
      </c>
    </row>
    <row r="37" spans="1:16" ht="25.5" x14ac:dyDescent="0.2">
      <c r="A37" s="20" t="s">
        <v>210</v>
      </c>
      <c r="B37" s="20" t="s">
        <v>211</v>
      </c>
      <c r="C37" s="21" t="s">
        <v>205</v>
      </c>
      <c r="D37" s="22" t="s">
        <v>212</v>
      </c>
      <c r="E37" s="23">
        <v>1062839</v>
      </c>
      <c r="F37" s="22">
        <v>1062839</v>
      </c>
      <c r="G37" s="22">
        <v>871179</v>
      </c>
      <c r="H37" s="22">
        <v>0</v>
      </c>
      <c r="I37" s="22">
        <v>0</v>
      </c>
      <c r="J37" s="23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3">
        <v>1062839</v>
      </c>
    </row>
    <row r="38" spans="1:16" ht="25.5" x14ac:dyDescent="0.2">
      <c r="A38" s="20" t="s">
        <v>213</v>
      </c>
      <c r="B38" s="20" t="s">
        <v>214</v>
      </c>
      <c r="C38" s="21" t="s">
        <v>205</v>
      </c>
      <c r="D38" s="22" t="s">
        <v>215</v>
      </c>
      <c r="E38" s="23">
        <v>399470</v>
      </c>
      <c r="F38" s="22">
        <v>399470</v>
      </c>
      <c r="G38" s="22">
        <v>261780</v>
      </c>
      <c r="H38" s="22">
        <v>48840</v>
      </c>
      <c r="I38" s="22">
        <v>0</v>
      </c>
      <c r="J38" s="23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3">
        <v>399470</v>
      </c>
    </row>
    <row r="39" spans="1:16" ht="76.5" x14ac:dyDescent="0.2">
      <c r="A39" s="20" t="s">
        <v>216</v>
      </c>
      <c r="B39" s="20" t="s">
        <v>217</v>
      </c>
      <c r="C39" s="21" t="s">
        <v>205</v>
      </c>
      <c r="D39" s="22" t="s">
        <v>218</v>
      </c>
      <c r="E39" s="23">
        <v>0</v>
      </c>
      <c r="F39" s="22">
        <v>0</v>
      </c>
      <c r="G39" s="22">
        <v>0</v>
      </c>
      <c r="H39" s="22">
        <v>0</v>
      </c>
      <c r="I39" s="22">
        <v>0</v>
      </c>
      <c r="J39" s="23">
        <v>187845</v>
      </c>
      <c r="K39" s="22">
        <v>187845</v>
      </c>
      <c r="L39" s="22">
        <v>0</v>
      </c>
      <c r="M39" s="22">
        <v>0</v>
      </c>
      <c r="N39" s="22">
        <v>0</v>
      </c>
      <c r="O39" s="22">
        <v>187845</v>
      </c>
      <c r="P39" s="23">
        <v>187845</v>
      </c>
    </row>
    <row r="40" spans="1:16" ht="76.5" x14ac:dyDescent="0.2">
      <c r="A40" s="20" t="s">
        <v>219</v>
      </c>
      <c r="B40" s="20" t="s">
        <v>220</v>
      </c>
      <c r="C40" s="21" t="s">
        <v>205</v>
      </c>
      <c r="D40" s="22" t="s">
        <v>221</v>
      </c>
      <c r="E40" s="23">
        <v>0</v>
      </c>
      <c r="F40" s="22">
        <v>0</v>
      </c>
      <c r="G40" s="22">
        <v>0</v>
      </c>
      <c r="H40" s="22">
        <v>0</v>
      </c>
      <c r="I40" s="22">
        <v>0</v>
      </c>
      <c r="J40" s="23">
        <v>1690600</v>
      </c>
      <c r="K40" s="22">
        <v>1690600</v>
      </c>
      <c r="L40" s="22">
        <v>0</v>
      </c>
      <c r="M40" s="22">
        <v>0</v>
      </c>
      <c r="N40" s="22">
        <v>0</v>
      </c>
      <c r="O40" s="22">
        <v>1690600</v>
      </c>
      <c r="P40" s="23">
        <v>1690600</v>
      </c>
    </row>
    <row r="41" spans="1:16" ht="76.5" x14ac:dyDescent="0.2">
      <c r="A41" s="20" t="s">
        <v>222</v>
      </c>
      <c r="B41" s="20" t="s">
        <v>223</v>
      </c>
      <c r="C41" s="21" t="s">
        <v>205</v>
      </c>
      <c r="D41" s="22" t="s">
        <v>224</v>
      </c>
      <c r="E41" s="23">
        <v>218500</v>
      </c>
      <c r="F41" s="22">
        <v>218500</v>
      </c>
      <c r="G41" s="22">
        <v>179100</v>
      </c>
      <c r="H41" s="22">
        <v>0</v>
      </c>
      <c r="I41" s="22">
        <v>0</v>
      </c>
      <c r="J41" s="23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3">
        <v>218500</v>
      </c>
    </row>
    <row r="42" spans="1:16" ht="76.5" x14ac:dyDescent="0.2">
      <c r="A42" s="20" t="s">
        <v>521</v>
      </c>
      <c r="B42" s="20" t="s">
        <v>522</v>
      </c>
      <c r="C42" s="21" t="s">
        <v>205</v>
      </c>
      <c r="D42" s="22" t="s">
        <v>523</v>
      </c>
      <c r="E42" s="23">
        <v>0</v>
      </c>
      <c r="F42" s="22">
        <v>0</v>
      </c>
      <c r="G42" s="22">
        <v>0</v>
      </c>
      <c r="H42" s="22">
        <v>0</v>
      </c>
      <c r="I42" s="22">
        <v>0</v>
      </c>
      <c r="J42" s="23">
        <v>2770400</v>
      </c>
      <c r="K42" s="22">
        <v>0</v>
      </c>
      <c r="L42" s="22">
        <v>2770400</v>
      </c>
      <c r="M42" s="22">
        <v>0</v>
      </c>
      <c r="N42" s="22">
        <v>0</v>
      </c>
      <c r="O42" s="22">
        <v>0</v>
      </c>
      <c r="P42" s="23">
        <v>2770400</v>
      </c>
    </row>
    <row r="43" spans="1:16" ht="89.25" x14ac:dyDescent="0.2">
      <c r="A43" s="20" t="s">
        <v>225</v>
      </c>
      <c r="B43" s="20" t="s">
        <v>226</v>
      </c>
      <c r="C43" s="21" t="s">
        <v>205</v>
      </c>
      <c r="D43" s="22" t="s">
        <v>227</v>
      </c>
      <c r="E43" s="23">
        <v>0</v>
      </c>
      <c r="F43" s="22">
        <v>0</v>
      </c>
      <c r="G43" s="22">
        <v>0</v>
      </c>
      <c r="H43" s="22">
        <v>0</v>
      </c>
      <c r="I43" s="22">
        <v>0</v>
      </c>
      <c r="J43" s="23">
        <v>149023</v>
      </c>
      <c r="K43" s="22">
        <v>0</v>
      </c>
      <c r="L43" s="22">
        <v>0</v>
      </c>
      <c r="M43" s="22">
        <v>0</v>
      </c>
      <c r="N43" s="22">
        <v>0</v>
      </c>
      <c r="O43" s="22">
        <v>149023</v>
      </c>
      <c r="P43" s="23">
        <v>149023</v>
      </c>
    </row>
    <row r="44" spans="1:16" ht="63.75" x14ac:dyDescent="0.2">
      <c r="A44" s="20" t="s">
        <v>228</v>
      </c>
      <c r="B44" s="20" t="s">
        <v>229</v>
      </c>
      <c r="C44" s="21" t="s">
        <v>205</v>
      </c>
      <c r="D44" s="22" t="s">
        <v>230</v>
      </c>
      <c r="E44" s="23">
        <v>823233</v>
      </c>
      <c r="F44" s="22">
        <v>823233</v>
      </c>
      <c r="G44" s="22">
        <v>0</v>
      </c>
      <c r="H44" s="22">
        <v>0</v>
      </c>
      <c r="I44" s="22">
        <v>0</v>
      </c>
      <c r="J44" s="23">
        <v>1225204</v>
      </c>
      <c r="K44" s="22">
        <v>1225204</v>
      </c>
      <c r="L44" s="22">
        <v>0</v>
      </c>
      <c r="M44" s="22">
        <v>0</v>
      </c>
      <c r="N44" s="22">
        <v>0</v>
      </c>
      <c r="O44" s="22">
        <v>1225204</v>
      </c>
      <c r="P44" s="23">
        <v>2048437</v>
      </c>
    </row>
    <row r="45" spans="1:16" ht="51" x14ac:dyDescent="0.2">
      <c r="A45" s="20" t="s">
        <v>231</v>
      </c>
      <c r="B45" s="20" t="s">
        <v>232</v>
      </c>
      <c r="C45" s="21" t="s">
        <v>205</v>
      </c>
      <c r="D45" s="22" t="s">
        <v>233</v>
      </c>
      <c r="E45" s="23">
        <v>0</v>
      </c>
      <c r="F45" s="22">
        <v>0</v>
      </c>
      <c r="G45" s="22">
        <v>0</v>
      </c>
      <c r="H45" s="22">
        <v>0</v>
      </c>
      <c r="I45" s="22">
        <v>0</v>
      </c>
      <c r="J45" s="23">
        <v>12987795</v>
      </c>
      <c r="K45" s="22">
        <v>0</v>
      </c>
      <c r="L45" s="22">
        <v>0</v>
      </c>
      <c r="M45" s="22">
        <v>0</v>
      </c>
      <c r="N45" s="22">
        <v>0</v>
      </c>
      <c r="O45" s="22">
        <v>12987795</v>
      </c>
      <c r="P45" s="23">
        <v>12987795</v>
      </c>
    </row>
    <row r="46" spans="1:16" ht="51" x14ac:dyDescent="0.2">
      <c r="A46" s="20" t="s">
        <v>234</v>
      </c>
      <c r="B46" s="20" t="s">
        <v>235</v>
      </c>
      <c r="C46" s="21" t="s">
        <v>205</v>
      </c>
      <c r="D46" s="22" t="s">
        <v>236</v>
      </c>
      <c r="E46" s="23">
        <v>0</v>
      </c>
      <c r="F46" s="22">
        <v>0</v>
      </c>
      <c r="G46" s="22">
        <v>0</v>
      </c>
      <c r="H46" s="22">
        <v>0</v>
      </c>
      <c r="I46" s="22">
        <v>0</v>
      </c>
      <c r="J46" s="23">
        <v>3235600</v>
      </c>
      <c r="K46" s="22">
        <v>0</v>
      </c>
      <c r="L46" s="22">
        <v>3235600</v>
      </c>
      <c r="M46" s="22">
        <v>0</v>
      </c>
      <c r="N46" s="22">
        <v>0</v>
      </c>
      <c r="O46" s="22">
        <v>0</v>
      </c>
      <c r="P46" s="23">
        <v>3235600</v>
      </c>
    </row>
    <row r="47" spans="1:16" ht="89.25" x14ac:dyDescent="0.2">
      <c r="A47" s="20" t="s">
        <v>524</v>
      </c>
      <c r="B47" s="20" t="s">
        <v>525</v>
      </c>
      <c r="C47" s="21" t="s">
        <v>205</v>
      </c>
      <c r="D47" s="22" t="s">
        <v>526</v>
      </c>
      <c r="E47" s="23">
        <v>0</v>
      </c>
      <c r="F47" s="22">
        <v>0</v>
      </c>
      <c r="G47" s="22">
        <v>0</v>
      </c>
      <c r="H47" s="22">
        <v>0</v>
      </c>
      <c r="I47" s="22">
        <v>0</v>
      </c>
      <c r="J47" s="23">
        <v>163800</v>
      </c>
      <c r="K47" s="22">
        <v>0</v>
      </c>
      <c r="L47" s="22">
        <v>163800</v>
      </c>
      <c r="M47" s="22">
        <v>134265</v>
      </c>
      <c r="N47" s="22">
        <v>0</v>
      </c>
      <c r="O47" s="22">
        <v>0</v>
      </c>
      <c r="P47" s="23">
        <v>163800</v>
      </c>
    </row>
    <row r="48" spans="1:16" ht="51" x14ac:dyDescent="0.2">
      <c r="A48" s="20" t="s">
        <v>237</v>
      </c>
      <c r="B48" s="20" t="s">
        <v>238</v>
      </c>
      <c r="C48" s="21" t="s">
        <v>205</v>
      </c>
      <c r="D48" s="22" t="s">
        <v>239</v>
      </c>
      <c r="E48" s="23">
        <v>4851900</v>
      </c>
      <c r="F48" s="22">
        <v>4851900</v>
      </c>
      <c r="G48" s="22">
        <v>3976965</v>
      </c>
      <c r="H48" s="22">
        <v>0</v>
      </c>
      <c r="I48" s="22">
        <v>0</v>
      </c>
      <c r="J48" s="23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3">
        <v>4851900</v>
      </c>
    </row>
    <row r="49" spans="1:16" ht="63.75" x14ac:dyDescent="0.2">
      <c r="A49" s="20" t="s">
        <v>240</v>
      </c>
      <c r="B49" s="20" t="s">
        <v>241</v>
      </c>
      <c r="C49" s="21" t="s">
        <v>205</v>
      </c>
      <c r="D49" s="22" t="s">
        <v>527</v>
      </c>
      <c r="E49" s="23">
        <v>0</v>
      </c>
      <c r="F49" s="22">
        <v>0</v>
      </c>
      <c r="G49" s="22">
        <v>0</v>
      </c>
      <c r="H49" s="22">
        <v>0</v>
      </c>
      <c r="I49" s="22">
        <v>0</v>
      </c>
      <c r="J49" s="23">
        <v>1622200</v>
      </c>
      <c r="K49" s="22">
        <v>0</v>
      </c>
      <c r="L49" s="22">
        <v>1622200</v>
      </c>
      <c r="M49" s="22">
        <v>0</v>
      </c>
      <c r="N49" s="22">
        <v>0</v>
      </c>
      <c r="O49" s="22">
        <v>0</v>
      </c>
      <c r="P49" s="23">
        <v>1622200</v>
      </c>
    </row>
    <row r="50" spans="1:16" ht="38.25" x14ac:dyDescent="0.2">
      <c r="A50" s="20" t="s">
        <v>243</v>
      </c>
      <c r="B50" s="20" t="s">
        <v>244</v>
      </c>
      <c r="C50" s="21" t="s">
        <v>245</v>
      </c>
      <c r="D50" s="22" t="s">
        <v>246</v>
      </c>
      <c r="E50" s="23">
        <v>579680</v>
      </c>
      <c r="F50" s="22">
        <v>579680</v>
      </c>
      <c r="G50" s="22">
        <v>0</v>
      </c>
      <c r="H50" s="22">
        <v>0</v>
      </c>
      <c r="I50" s="22">
        <v>0</v>
      </c>
      <c r="J50" s="23">
        <v>35000</v>
      </c>
      <c r="K50" s="22">
        <v>35000</v>
      </c>
      <c r="L50" s="22">
        <v>0</v>
      </c>
      <c r="M50" s="22">
        <v>0</v>
      </c>
      <c r="N50" s="22">
        <v>0</v>
      </c>
      <c r="O50" s="22">
        <v>35000</v>
      </c>
      <c r="P50" s="23">
        <v>614680</v>
      </c>
    </row>
    <row r="51" spans="1:16" ht="63.75" x14ac:dyDescent="0.2">
      <c r="A51" s="20" t="s">
        <v>247</v>
      </c>
      <c r="B51" s="20" t="s">
        <v>248</v>
      </c>
      <c r="C51" s="21" t="s">
        <v>245</v>
      </c>
      <c r="D51" s="22" t="s">
        <v>249</v>
      </c>
      <c r="E51" s="23">
        <v>2885180</v>
      </c>
      <c r="F51" s="22">
        <v>2885180</v>
      </c>
      <c r="G51" s="22">
        <v>0</v>
      </c>
      <c r="H51" s="22">
        <v>0</v>
      </c>
      <c r="I51" s="22">
        <v>0</v>
      </c>
      <c r="J51" s="23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3">
        <v>2885180</v>
      </c>
    </row>
    <row r="52" spans="1:16" x14ac:dyDescent="0.2">
      <c r="A52" s="20" t="s">
        <v>250</v>
      </c>
      <c r="B52" s="20" t="s">
        <v>251</v>
      </c>
      <c r="C52" s="21" t="s">
        <v>252</v>
      </c>
      <c r="D52" s="22" t="s">
        <v>253</v>
      </c>
      <c r="E52" s="23">
        <v>3748550</v>
      </c>
      <c r="F52" s="22">
        <v>3748550</v>
      </c>
      <c r="G52" s="22">
        <v>2162670</v>
      </c>
      <c r="H52" s="22">
        <v>906245</v>
      </c>
      <c r="I52" s="22">
        <v>0</v>
      </c>
      <c r="J52" s="23">
        <v>132800</v>
      </c>
      <c r="K52" s="22">
        <v>132800</v>
      </c>
      <c r="L52" s="22">
        <v>0</v>
      </c>
      <c r="M52" s="22">
        <v>0</v>
      </c>
      <c r="N52" s="22">
        <v>0</v>
      </c>
      <c r="O52" s="22">
        <v>132800</v>
      </c>
      <c r="P52" s="23">
        <v>3881350</v>
      </c>
    </row>
    <row r="53" spans="1:16" x14ac:dyDescent="0.2">
      <c r="A53" s="20" t="s">
        <v>254</v>
      </c>
      <c r="B53" s="20" t="s">
        <v>255</v>
      </c>
      <c r="C53" s="21" t="s">
        <v>252</v>
      </c>
      <c r="D53" s="22" t="s">
        <v>256</v>
      </c>
      <c r="E53" s="23">
        <v>402970</v>
      </c>
      <c r="F53" s="22">
        <v>402970</v>
      </c>
      <c r="G53" s="22">
        <v>270910</v>
      </c>
      <c r="H53" s="22">
        <v>13630</v>
      </c>
      <c r="I53" s="22">
        <v>0</v>
      </c>
      <c r="J53" s="23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3">
        <v>402970</v>
      </c>
    </row>
    <row r="54" spans="1:16" ht="45" customHeight="1" x14ac:dyDescent="0.2">
      <c r="A54" s="20" t="s">
        <v>257</v>
      </c>
      <c r="B54" s="20" t="s">
        <v>258</v>
      </c>
      <c r="C54" s="21" t="s">
        <v>259</v>
      </c>
      <c r="D54" s="22" t="s">
        <v>260</v>
      </c>
      <c r="E54" s="23">
        <v>16082228</v>
      </c>
      <c r="F54" s="22">
        <v>16082228</v>
      </c>
      <c r="G54" s="22">
        <v>6760280</v>
      </c>
      <c r="H54" s="22">
        <v>5716718</v>
      </c>
      <c r="I54" s="22">
        <v>0</v>
      </c>
      <c r="J54" s="23">
        <v>408500</v>
      </c>
      <c r="K54" s="22">
        <v>408500</v>
      </c>
      <c r="L54" s="22">
        <v>0</v>
      </c>
      <c r="M54" s="22">
        <v>0</v>
      </c>
      <c r="N54" s="22">
        <v>0</v>
      </c>
      <c r="O54" s="22">
        <v>408500</v>
      </c>
      <c r="P54" s="23">
        <v>16490728</v>
      </c>
    </row>
    <row r="55" spans="1:16" x14ac:dyDescent="0.2">
      <c r="A55" s="20" t="s">
        <v>261</v>
      </c>
      <c r="B55" s="20" t="s">
        <v>262</v>
      </c>
      <c r="C55" s="21" t="s">
        <v>263</v>
      </c>
      <c r="D55" s="22" t="s">
        <v>264</v>
      </c>
      <c r="E55" s="23">
        <v>773150</v>
      </c>
      <c r="F55" s="22">
        <v>773150</v>
      </c>
      <c r="G55" s="22">
        <v>0</v>
      </c>
      <c r="H55" s="22">
        <v>0</v>
      </c>
      <c r="I55" s="22">
        <v>0</v>
      </c>
      <c r="J55" s="23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3">
        <v>773150</v>
      </c>
    </row>
    <row r="56" spans="1:16" ht="38.25" x14ac:dyDescent="0.2">
      <c r="A56" s="20" t="s">
        <v>265</v>
      </c>
      <c r="B56" s="20" t="s">
        <v>266</v>
      </c>
      <c r="C56" s="21" t="s">
        <v>267</v>
      </c>
      <c r="D56" s="22" t="s">
        <v>268</v>
      </c>
      <c r="E56" s="23">
        <v>4724007</v>
      </c>
      <c r="F56" s="22">
        <v>4724007</v>
      </c>
      <c r="G56" s="22">
        <v>2599580</v>
      </c>
      <c r="H56" s="22">
        <v>1131130</v>
      </c>
      <c r="I56" s="22">
        <v>0</v>
      </c>
      <c r="J56" s="23">
        <v>110000</v>
      </c>
      <c r="K56" s="22">
        <v>110000</v>
      </c>
      <c r="L56" s="22">
        <v>0</v>
      </c>
      <c r="M56" s="22">
        <v>0</v>
      </c>
      <c r="N56" s="22">
        <v>0</v>
      </c>
      <c r="O56" s="22">
        <v>110000</v>
      </c>
      <c r="P56" s="23">
        <v>4834007</v>
      </c>
    </row>
    <row r="57" spans="1:16" ht="25.5" x14ac:dyDescent="0.2">
      <c r="A57" s="20" t="s">
        <v>269</v>
      </c>
      <c r="B57" s="20" t="s">
        <v>270</v>
      </c>
      <c r="C57" s="21" t="s">
        <v>267</v>
      </c>
      <c r="D57" s="22" t="s">
        <v>271</v>
      </c>
      <c r="E57" s="23">
        <v>1556850</v>
      </c>
      <c r="F57" s="22">
        <v>1556850</v>
      </c>
      <c r="G57" s="22">
        <v>0</v>
      </c>
      <c r="H57" s="22">
        <v>0</v>
      </c>
      <c r="I57" s="22">
        <v>0</v>
      </c>
      <c r="J57" s="23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3">
        <v>1556850</v>
      </c>
    </row>
    <row r="58" spans="1:16" ht="38.25" x14ac:dyDescent="0.2">
      <c r="A58" s="20" t="s">
        <v>272</v>
      </c>
      <c r="B58" s="20" t="s">
        <v>273</v>
      </c>
      <c r="C58" s="21" t="s">
        <v>267</v>
      </c>
      <c r="D58" s="22" t="s">
        <v>274</v>
      </c>
      <c r="E58" s="23">
        <v>109312</v>
      </c>
      <c r="F58" s="22">
        <v>109312</v>
      </c>
      <c r="G58" s="22">
        <v>89600</v>
      </c>
      <c r="H58" s="22">
        <v>0</v>
      </c>
      <c r="I58" s="22">
        <v>0</v>
      </c>
      <c r="J58" s="23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3">
        <v>109312</v>
      </c>
    </row>
    <row r="59" spans="1:16" ht="38.25" x14ac:dyDescent="0.2">
      <c r="A59" s="20" t="s">
        <v>275</v>
      </c>
      <c r="B59" s="20" t="s">
        <v>276</v>
      </c>
      <c r="C59" s="21" t="s">
        <v>267</v>
      </c>
      <c r="D59" s="22" t="s">
        <v>277</v>
      </c>
      <c r="E59" s="23">
        <v>471940</v>
      </c>
      <c r="F59" s="22">
        <v>471940</v>
      </c>
      <c r="G59" s="22">
        <v>0</v>
      </c>
      <c r="H59" s="22">
        <v>0</v>
      </c>
      <c r="I59" s="22">
        <v>0</v>
      </c>
      <c r="J59" s="23">
        <v>48000</v>
      </c>
      <c r="K59" s="22">
        <v>48000</v>
      </c>
      <c r="L59" s="22">
        <v>0</v>
      </c>
      <c r="M59" s="22">
        <v>0</v>
      </c>
      <c r="N59" s="22">
        <v>0</v>
      </c>
      <c r="O59" s="22">
        <v>48000</v>
      </c>
      <c r="P59" s="23">
        <v>519940</v>
      </c>
    </row>
    <row r="60" spans="1:16" x14ac:dyDescent="0.2">
      <c r="A60" s="20" t="s">
        <v>278</v>
      </c>
      <c r="B60" s="20" t="s">
        <v>279</v>
      </c>
      <c r="C60" s="21" t="s">
        <v>280</v>
      </c>
      <c r="D60" s="22" t="s">
        <v>281</v>
      </c>
      <c r="E60" s="23">
        <v>0</v>
      </c>
      <c r="F60" s="22">
        <v>0</v>
      </c>
      <c r="G60" s="22">
        <v>0</v>
      </c>
      <c r="H60" s="22">
        <v>0</v>
      </c>
      <c r="I60" s="22">
        <v>0</v>
      </c>
      <c r="J60" s="23">
        <v>826000</v>
      </c>
      <c r="K60" s="22">
        <v>826000</v>
      </c>
      <c r="L60" s="22">
        <v>0</v>
      </c>
      <c r="M60" s="22">
        <v>0</v>
      </c>
      <c r="N60" s="22">
        <v>0</v>
      </c>
      <c r="O60" s="22">
        <v>826000</v>
      </c>
      <c r="P60" s="23">
        <v>826000</v>
      </c>
    </row>
    <row r="61" spans="1:16" ht="38.25" x14ac:dyDescent="0.2">
      <c r="A61" s="14" t="s">
        <v>282</v>
      </c>
      <c r="B61" s="15"/>
      <c r="C61" s="16"/>
      <c r="D61" s="17" t="s">
        <v>283</v>
      </c>
      <c r="E61" s="18">
        <v>31273562</v>
      </c>
      <c r="F61" s="19">
        <v>31273562</v>
      </c>
      <c r="G61" s="19">
        <v>14142004</v>
      </c>
      <c r="H61" s="19">
        <v>760337</v>
      </c>
      <c r="I61" s="19">
        <v>0</v>
      </c>
      <c r="J61" s="18">
        <v>211426</v>
      </c>
      <c r="K61" s="19">
        <v>211426</v>
      </c>
      <c r="L61" s="19">
        <v>0</v>
      </c>
      <c r="M61" s="19">
        <v>0</v>
      </c>
      <c r="N61" s="19">
        <v>0</v>
      </c>
      <c r="O61" s="19">
        <v>211426</v>
      </c>
      <c r="P61" s="18">
        <v>31484988</v>
      </c>
    </row>
    <row r="62" spans="1:16" ht="25.5" x14ac:dyDescent="0.2">
      <c r="A62" s="14" t="s">
        <v>284</v>
      </c>
      <c r="B62" s="15"/>
      <c r="C62" s="16"/>
      <c r="D62" s="17" t="s">
        <v>528</v>
      </c>
      <c r="E62" s="18">
        <v>31273562</v>
      </c>
      <c r="F62" s="19">
        <v>31273562</v>
      </c>
      <c r="G62" s="19">
        <v>14142004</v>
      </c>
      <c r="H62" s="19">
        <v>760337</v>
      </c>
      <c r="I62" s="19">
        <v>0</v>
      </c>
      <c r="J62" s="18">
        <v>211426</v>
      </c>
      <c r="K62" s="19">
        <v>211426</v>
      </c>
      <c r="L62" s="19">
        <v>0</v>
      </c>
      <c r="M62" s="19">
        <v>0</v>
      </c>
      <c r="N62" s="19">
        <v>0</v>
      </c>
      <c r="O62" s="19">
        <v>211426</v>
      </c>
      <c r="P62" s="18">
        <v>31484988</v>
      </c>
    </row>
    <row r="63" spans="1:16" ht="38.25" x14ac:dyDescent="0.2">
      <c r="A63" s="20" t="s">
        <v>285</v>
      </c>
      <c r="B63" s="20" t="s">
        <v>183</v>
      </c>
      <c r="C63" s="21" t="s">
        <v>138</v>
      </c>
      <c r="D63" s="22" t="s">
        <v>184</v>
      </c>
      <c r="E63" s="23">
        <v>5880350</v>
      </c>
      <c r="F63" s="22">
        <v>5880350</v>
      </c>
      <c r="G63" s="22">
        <v>4701100</v>
      </c>
      <c r="H63" s="22">
        <v>500</v>
      </c>
      <c r="I63" s="22">
        <v>0</v>
      </c>
      <c r="J63" s="23">
        <v>78864</v>
      </c>
      <c r="K63" s="22">
        <v>78864</v>
      </c>
      <c r="L63" s="22">
        <v>0</v>
      </c>
      <c r="M63" s="22">
        <v>0</v>
      </c>
      <c r="N63" s="22">
        <v>0</v>
      </c>
      <c r="O63" s="22">
        <v>78864</v>
      </c>
      <c r="P63" s="23">
        <v>5959214</v>
      </c>
    </row>
    <row r="64" spans="1:16" ht="38.25" x14ac:dyDescent="0.2">
      <c r="A64" s="20" t="s">
        <v>286</v>
      </c>
      <c r="B64" s="20" t="s">
        <v>287</v>
      </c>
      <c r="C64" s="21" t="s">
        <v>197</v>
      </c>
      <c r="D64" s="22" t="s">
        <v>288</v>
      </c>
      <c r="E64" s="23">
        <v>30000</v>
      </c>
      <c r="F64" s="22">
        <v>30000</v>
      </c>
      <c r="G64" s="22">
        <v>0</v>
      </c>
      <c r="H64" s="22">
        <v>0</v>
      </c>
      <c r="I64" s="22">
        <v>0</v>
      </c>
      <c r="J64" s="23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3">
        <v>30000</v>
      </c>
    </row>
    <row r="65" spans="1:16" ht="38.25" x14ac:dyDescent="0.2">
      <c r="A65" s="20" t="s">
        <v>289</v>
      </c>
      <c r="B65" s="20" t="s">
        <v>290</v>
      </c>
      <c r="C65" s="21" t="s">
        <v>197</v>
      </c>
      <c r="D65" s="22" t="s">
        <v>291</v>
      </c>
      <c r="E65" s="23">
        <v>70290</v>
      </c>
      <c r="F65" s="22">
        <v>70290</v>
      </c>
      <c r="G65" s="22">
        <v>0</v>
      </c>
      <c r="H65" s="22">
        <v>0</v>
      </c>
      <c r="I65" s="22">
        <v>0</v>
      </c>
      <c r="J65" s="23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3">
        <v>70290</v>
      </c>
    </row>
    <row r="66" spans="1:16" ht="76.5" x14ac:dyDescent="0.2">
      <c r="A66" s="20" t="s">
        <v>292</v>
      </c>
      <c r="B66" s="20" t="s">
        <v>293</v>
      </c>
      <c r="C66" s="21" t="s">
        <v>245</v>
      </c>
      <c r="D66" s="22" t="s">
        <v>294</v>
      </c>
      <c r="E66" s="23">
        <v>13121244</v>
      </c>
      <c r="F66" s="22">
        <v>13121244</v>
      </c>
      <c r="G66" s="22">
        <v>9340200</v>
      </c>
      <c r="H66" s="22">
        <v>759837</v>
      </c>
      <c r="I66" s="22">
        <v>0</v>
      </c>
      <c r="J66" s="23">
        <v>132562</v>
      </c>
      <c r="K66" s="22">
        <v>132562</v>
      </c>
      <c r="L66" s="22">
        <v>0</v>
      </c>
      <c r="M66" s="22">
        <v>0</v>
      </c>
      <c r="N66" s="22">
        <v>0</v>
      </c>
      <c r="O66" s="22">
        <v>132562</v>
      </c>
      <c r="P66" s="23">
        <v>13253806</v>
      </c>
    </row>
    <row r="67" spans="1:16" ht="76.5" x14ac:dyDescent="0.2">
      <c r="A67" s="20" t="s">
        <v>295</v>
      </c>
      <c r="B67" s="20" t="s">
        <v>296</v>
      </c>
      <c r="C67" s="21" t="s">
        <v>186</v>
      </c>
      <c r="D67" s="22" t="s">
        <v>297</v>
      </c>
      <c r="E67" s="23">
        <v>2020000</v>
      </c>
      <c r="F67" s="22">
        <v>2020000</v>
      </c>
      <c r="G67" s="22">
        <v>0</v>
      </c>
      <c r="H67" s="22">
        <v>0</v>
      </c>
      <c r="I67" s="22">
        <v>0</v>
      </c>
      <c r="J67" s="23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3">
        <v>2020000</v>
      </c>
    </row>
    <row r="68" spans="1:16" ht="25.5" x14ac:dyDescent="0.2">
      <c r="A68" s="20" t="s">
        <v>298</v>
      </c>
      <c r="B68" s="20" t="s">
        <v>299</v>
      </c>
      <c r="C68" s="21" t="s">
        <v>300</v>
      </c>
      <c r="D68" s="22" t="s">
        <v>301</v>
      </c>
      <c r="E68" s="23">
        <v>1700000</v>
      </c>
      <c r="F68" s="22">
        <v>1700000</v>
      </c>
      <c r="G68" s="22">
        <v>0</v>
      </c>
      <c r="H68" s="22">
        <v>0</v>
      </c>
      <c r="I68" s="22">
        <v>0</v>
      </c>
      <c r="J68" s="23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3">
        <v>1700000</v>
      </c>
    </row>
    <row r="69" spans="1:16" ht="38.25" x14ac:dyDescent="0.2">
      <c r="A69" s="20" t="s">
        <v>302</v>
      </c>
      <c r="B69" s="20" t="s">
        <v>303</v>
      </c>
      <c r="C69" s="21" t="s">
        <v>300</v>
      </c>
      <c r="D69" s="22" t="s">
        <v>304</v>
      </c>
      <c r="E69" s="23">
        <v>270000</v>
      </c>
      <c r="F69" s="22">
        <v>270000</v>
      </c>
      <c r="G69" s="22">
        <v>0</v>
      </c>
      <c r="H69" s="22">
        <v>0</v>
      </c>
      <c r="I69" s="22">
        <v>0</v>
      </c>
      <c r="J69" s="23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3">
        <v>270000</v>
      </c>
    </row>
    <row r="70" spans="1:16" ht="63.75" x14ac:dyDescent="0.2">
      <c r="A70" s="20" t="s">
        <v>529</v>
      </c>
      <c r="B70" s="20" t="s">
        <v>530</v>
      </c>
      <c r="C70" s="21" t="s">
        <v>300</v>
      </c>
      <c r="D70" s="22" t="s">
        <v>531</v>
      </c>
      <c r="E70" s="23">
        <v>122860</v>
      </c>
      <c r="F70" s="22">
        <v>122860</v>
      </c>
      <c r="G70" s="22">
        <v>100704</v>
      </c>
      <c r="H70" s="22">
        <v>0</v>
      </c>
      <c r="I70" s="22">
        <v>0</v>
      </c>
      <c r="J70" s="23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3">
        <v>122860</v>
      </c>
    </row>
    <row r="71" spans="1:16" ht="25.5" x14ac:dyDescent="0.2">
      <c r="A71" s="20" t="s">
        <v>305</v>
      </c>
      <c r="B71" s="20" t="s">
        <v>306</v>
      </c>
      <c r="C71" s="21" t="s">
        <v>307</v>
      </c>
      <c r="D71" s="22" t="s">
        <v>308</v>
      </c>
      <c r="E71" s="23">
        <v>8058818</v>
      </c>
      <c r="F71" s="22">
        <v>8058818</v>
      </c>
      <c r="G71" s="22">
        <v>0</v>
      </c>
      <c r="H71" s="22">
        <v>0</v>
      </c>
      <c r="I71" s="22">
        <v>0</v>
      </c>
      <c r="J71" s="23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3">
        <v>8058818</v>
      </c>
    </row>
    <row r="72" spans="1:16" ht="25.5" x14ac:dyDescent="0.2">
      <c r="A72" s="14" t="s">
        <v>309</v>
      </c>
      <c r="B72" s="15"/>
      <c r="C72" s="16"/>
      <c r="D72" s="17" t="s">
        <v>310</v>
      </c>
      <c r="E72" s="18">
        <v>1544980</v>
      </c>
      <c r="F72" s="19">
        <v>1544980</v>
      </c>
      <c r="G72" s="19">
        <v>1190215</v>
      </c>
      <c r="H72" s="19">
        <v>23925</v>
      </c>
      <c r="I72" s="19">
        <v>0</v>
      </c>
      <c r="J72" s="18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8">
        <v>1544980</v>
      </c>
    </row>
    <row r="73" spans="1:16" x14ac:dyDescent="0.2">
      <c r="A73" s="14" t="s">
        <v>311</v>
      </c>
      <c r="B73" s="15"/>
      <c r="C73" s="16"/>
      <c r="D73" s="17" t="s">
        <v>532</v>
      </c>
      <c r="E73" s="18">
        <v>1544980</v>
      </c>
      <c r="F73" s="19">
        <v>1544980</v>
      </c>
      <c r="G73" s="19">
        <v>1190215</v>
      </c>
      <c r="H73" s="19">
        <v>23925</v>
      </c>
      <c r="I73" s="19">
        <v>0</v>
      </c>
      <c r="J73" s="18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8">
        <v>1544980</v>
      </c>
    </row>
    <row r="74" spans="1:16" ht="38.25" x14ac:dyDescent="0.2">
      <c r="A74" s="20" t="s">
        <v>312</v>
      </c>
      <c r="B74" s="20" t="s">
        <v>183</v>
      </c>
      <c r="C74" s="21" t="s">
        <v>138</v>
      </c>
      <c r="D74" s="22" t="s">
        <v>184</v>
      </c>
      <c r="E74" s="23">
        <v>1529000</v>
      </c>
      <c r="F74" s="22">
        <v>1529000</v>
      </c>
      <c r="G74" s="22">
        <v>1190215</v>
      </c>
      <c r="H74" s="22">
        <v>23925</v>
      </c>
      <c r="I74" s="22">
        <v>0</v>
      </c>
      <c r="J74" s="23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3">
        <v>1529000</v>
      </c>
    </row>
    <row r="75" spans="1:16" ht="51" x14ac:dyDescent="0.2">
      <c r="A75" s="20" t="s">
        <v>313</v>
      </c>
      <c r="B75" s="20" t="s">
        <v>314</v>
      </c>
      <c r="C75" s="21" t="s">
        <v>245</v>
      </c>
      <c r="D75" s="22" t="s">
        <v>315</v>
      </c>
      <c r="E75" s="23">
        <v>15980</v>
      </c>
      <c r="F75" s="22">
        <v>15980</v>
      </c>
      <c r="G75" s="22">
        <v>0</v>
      </c>
      <c r="H75" s="22">
        <v>0</v>
      </c>
      <c r="I75" s="22">
        <v>0</v>
      </c>
      <c r="J75" s="23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3">
        <v>15980</v>
      </c>
    </row>
    <row r="76" spans="1:16" ht="38.25" x14ac:dyDescent="0.2">
      <c r="A76" s="14" t="s">
        <v>316</v>
      </c>
      <c r="B76" s="15"/>
      <c r="C76" s="16"/>
      <c r="D76" s="17" t="s">
        <v>317</v>
      </c>
      <c r="E76" s="18">
        <v>52088097</v>
      </c>
      <c r="F76" s="19">
        <v>24760017.280000001</v>
      </c>
      <c r="G76" s="19">
        <v>3222327</v>
      </c>
      <c r="H76" s="19">
        <v>2564873</v>
      </c>
      <c r="I76" s="19">
        <v>27328079.719999999</v>
      </c>
      <c r="J76" s="18">
        <v>5084605</v>
      </c>
      <c r="K76" s="19">
        <v>4720505</v>
      </c>
      <c r="L76" s="19">
        <v>364100</v>
      </c>
      <c r="M76" s="19">
        <v>0</v>
      </c>
      <c r="N76" s="19">
        <v>0</v>
      </c>
      <c r="O76" s="19">
        <v>4720505</v>
      </c>
      <c r="P76" s="18">
        <v>57172702</v>
      </c>
    </row>
    <row r="77" spans="1:16" ht="25.5" x14ac:dyDescent="0.2">
      <c r="A77" s="14" t="s">
        <v>318</v>
      </c>
      <c r="B77" s="15"/>
      <c r="C77" s="16"/>
      <c r="D77" s="17" t="s">
        <v>533</v>
      </c>
      <c r="E77" s="18">
        <v>52088097</v>
      </c>
      <c r="F77" s="19">
        <v>24760017.280000001</v>
      </c>
      <c r="G77" s="19">
        <v>3222327</v>
      </c>
      <c r="H77" s="19">
        <v>2564873</v>
      </c>
      <c r="I77" s="19">
        <v>27328079.719999999</v>
      </c>
      <c r="J77" s="18">
        <v>5084605</v>
      </c>
      <c r="K77" s="19">
        <v>4720505</v>
      </c>
      <c r="L77" s="19">
        <v>364100</v>
      </c>
      <c r="M77" s="19">
        <v>0</v>
      </c>
      <c r="N77" s="19">
        <v>0</v>
      </c>
      <c r="O77" s="19">
        <v>4720505</v>
      </c>
      <c r="P77" s="18">
        <v>57172702</v>
      </c>
    </row>
    <row r="78" spans="1:16" ht="38.25" x14ac:dyDescent="0.2">
      <c r="A78" s="20" t="s">
        <v>319</v>
      </c>
      <c r="B78" s="20" t="s">
        <v>183</v>
      </c>
      <c r="C78" s="21" t="s">
        <v>138</v>
      </c>
      <c r="D78" s="22" t="s">
        <v>184</v>
      </c>
      <c r="E78" s="23">
        <v>4151531.2799999993</v>
      </c>
      <c r="F78" s="22">
        <v>4151531.2799999993</v>
      </c>
      <c r="G78" s="22">
        <v>3222327</v>
      </c>
      <c r="H78" s="22">
        <v>100673</v>
      </c>
      <c r="I78" s="22">
        <v>0</v>
      </c>
      <c r="J78" s="23">
        <v>21000</v>
      </c>
      <c r="K78" s="22">
        <v>21000</v>
      </c>
      <c r="L78" s="22">
        <v>0</v>
      </c>
      <c r="M78" s="22">
        <v>0</v>
      </c>
      <c r="N78" s="22">
        <v>0</v>
      </c>
      <c r="O78" s="22">
        <v>21000</v>
      </c>
      <c r="P78" s="23">
        <v>4172531.2799999993</v>
      </c>
    </row>
    <row r="79" spans="1:16" x14ac:dyDescent="0.2">
      <c r="A79" s="20" t="s">
        <v>493</v>
      </c>
      <c r="B79" s="20" t="s">
        <v>494</v>
      </c>
      <c r="C79" s="21" t="s">
        <v>205</v>
      </c>
      <c r="D79" s="22" t="s">
        <v>495</v>
      </c>
      <c r="E79" s="23">
        <v>0</v>
      </c>
      <c r="F79" s="22">
        <v>0</v>
      </c>
      <c r="G79" s="22">
        <v>0</v>
      </c>
      <c r="H79" s="22">
        <v>0</v>
      </c>
      <c r="I79" s="22">
        <v>0</v>
      </c>
      <c r="J79" s="23">
        <v>650000</v>
      </c>
      <c r="K79" s="22">
        <v>650000</v>
      </c>
      <c r="L79" s="22">
        <v>0</v>
      </c>
      <c r="M79" s="22">
        <v>0</v>
      </c>
      <c r="N79" s="22">
        <v>0</v>
      </c>
      <c r="O79" s="22">
        <v>650000</v>
      </c>
      <c r="P79" s="23">
        <v>650000</v>
      </c>
    </row>
    <row r="80" spans="1:16" x14ac:dyDescent="0.2">
      <c r="A80" s="20" t="s">
        <v>320</v>
      </c>
      <c r="B80" s="20" t="s">
        <v>321</v>
      </c>
      <c r="C80" s="21" t="s">
        <v>322</v>
      </c>
      <c r="D80" s="22" t="s">
        <v>323</v>
      </c>
      <c r="E80" s="23">
        <v>140000</v>
      </c>
      <c r="F80" s="22">
        <v>140000</v>
      </c>
      <c r="G80" s="22">
        <v>0</v>
      </c>
      <c r="H80" s="22">
        <v>0</v>
      </c>
      <c r="I80" s="22">
        <v>0</v>
      </c>
      <c r="J80" s="23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3">
        <v>140000</v>
      </c>
    </row>
    <row r="81" spans="1:16" ht="25.5" x14ac:dyDescent="0.2">
      <c r="A81" s="20" t="s">
        <v>324</v>
      </c>
      <c r="B81" s="20" t="s">
        <v>306</v>
      </c>
      <c r="C81" s="21" t="s">
        <v>307</v>
      </c>
      <c r="D81" s="22" t="s">
        <v>308</v>
      </c>
      <c r="E81" s="23">
        <v>600000</v>
      </c>
      <c r="F81" s="22">
        <v>600000</v>
      </c>
      <c r="G81" s="22">
        <v>0</v>
      </c>
      <c r="H81" s="22">
        <v>0</v>
      </c>
      <c r="I81" s="22">
        <v>0</v>
      </c>
      <c r="J81" s="23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3">
        <v>600000</v>
      </c>
    </row>
    <row r="82" spans="1:16" ht="25.5" x14ac:dyDescent="0.2">
      <c r="A82" s="20" t="s">
        <v>325</v>
      </c>
      <c r="B82" s="20" t="s">
        <v>326</v>
      </c>
      <c r="C82" s="21" t="s">
        <v>327</v>
      </c>
      <c r="D82" s="22" t="s">
        <v>328</v>
      </c>
      <c r="E82" s="23">
        <v>744642</v>
      </c>
      <c r="F82" s="22">
        <v>418286</v>
      </c>
      <c r="G82" s="22">
        <v>0</v>
      </c>
      <c r="H82" s="22">
        <v>0</v>
      </c>
      <c r="I82" s="22">
        <v>326356</v>
      </c>
      <c r="J82" s="23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3">
        <v>744642</v>
      </c>
    </row>
    <row r="83" spans="1:16" ht="25.5" x14ac:dyDescent="0.2">
      <c r="A83" s="20" t="s">
        <v>329</v>
      </c>
      <c r="B83" s="20" t="s">
        <v>330</v>
      </c>
      <c r="C83" s="21" t="s">
        <v>331</v>
      </c>
      <c r="D83" s="22" t="s">
        <v>332</v>
      </c>
      <c r="E83" s="23">
        <v>1674235</v>
      </c>
      <c r="F83" s="22">
        <v>0</v>
      </c>
      <c r="G83" s="22">
        <v>0</v>
      </c>
      <c r="H83" s="22">
        <v>0</v>
      </c>
      <c r="I83" s="22">
        <v>1674235</v>
      </c>
      <c r="J83" s="23">
        <v>398800</v>
      </c>
      <c r="K83" s="22">
        <v>398800</v>
      </c>
      <c r="L83" s="22">
        <v>0</v>
      </c>
      <c r="M83" s="22">
        <v>0</v>
      </c>
      <c r="N83" s="22">
        <v>0</v>
      </c>
      <c r="O83" s="22">
        <v>398800</v>
      </c>
      <c r="P83" s="23">
        <v>2073035</v>
      </c>
    </row>
    <row r="84" spans="1:16" ht="51" x14ac:dyDescent="0.2">
      <c r="A84" s="20" t="s">
        <v>333</v>
      </c>
      <c r="B84" s="20" t="s">
        <v>334</v>
      </c>
      <c r="C84" s="21" t="s">
        <v>331</v>
      </c>
      <c r="D84" s="22" t="s">
        <v>335</v>
      </c>
      <c r="E84" s="23">
        <v>4383200</v>
      </c>
      <c r="F84" s="22">
        <v>0</v>
      </c>
      <c r="G84" s="22">
        <v>0</v>
      </c>
      <c r="H84" s="22">
        <v>0</v>
      </c>
      <c r="I84" s="22">
        <v>4383200</v>
      </c>
      <c r="J84" s="23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3">
        <v>4383200</v>
      </c>
    </row>
    <row r="85" spans="1:16" x14ac:dyDescent="0.2">
      <c r="A85" s="20" t="s">
        <v>336</v>
      </c>
      <c r="B85" s="20" t="s">
        <v>337</v>
      </c>
      <c r="C85" s="21" t="s">
        <v>331</v>
      </c>
      <c r="D85" s="22" t="s">
        <v>338</v>
      </c>
      <c r="E85" s="23">
        <v>38617042</v>
      </c>
      <c r="F85" s="22">
        <v>18020200</v>
      </c>
      <c r="G85" s="22">
        <v>0</v>
      </c>
      <c r="H85" s="22">
        <v>2464200</v>
      </c>
      <c r="I85" s="22">
        <v>20596842</v>
      </c>
      <c r="J85" s="23">
        <v>1935800</v>
      </c>
      <c r="K85" s="22">
        <v>1935800</v>
      </c>
      <c r="L85" s="22">
        <v>0</v>
      </c>
      <c r="M85" s="22">
        <v>0</v>
      </c>
      <c r="N85" s="22">
        <v>0</v>
      </c>
      <c r="O85" s="22">
        <v>1935800</v>
      </c>
      <c r="P85" s="23">
        <v>40552842</v>
      </c>
    </row>
    <row r="86" spans="1:16" ht="45" customHeight="1" x14ac:dyDescent="0.2">
      <c r="A86" s="20" t="s">
        <v>339</v>
      </c>
      <c r="B86" s="20" t="s">
        <v>340</v>
      </c>
      <c r="C86" s="21" t="s">
        <v>341</v>
      </c>
      <c r="D86" s="22" t="s">
        <v>342</v>
      </c>
      <c r="E86" s="23">
        <v>0</v>
      </c>
      <c r="F86" s="22">
        <v>0</v>
      </c>
      <c r="G86" s="22">
        <v>0</v>
      </c>
      <c r="H86" s="22">
        <v>0</v>
      </c>
      <c r="I86" s="22">
        <v>0</v>
      </c>
      <c r="J86" s="23">
        <v>1064905</v>
      </c>
      <c r="K86" s="22">
        <v>1064905</v>
      </c>
      <c r="L86" s="22">
        <v>0</v>
      </c>
      <c r="M86" s="22">
        <v>0</v>
      </c>
      <c r="N86" s="22">
        <v>0</v>
      </c>
      <c r="O86" s="22">
        <v>1064905</v>
      </c>
      <c r="P86" s="23">
        <v>1064905</v>
      </c>
    </row>
    <row r="87" spans="1:16" x14ac:dyDescent="0.2">
      <c r="A87" s="20" t="s">
        <v>496</v>
      </c>
      <c r="B87" s="20" t="s">
        <v>157</v>
      </c>
      <c r="C87" s="21" t="s">
        <v>158</v>
      </c>
      <c r="D87" s="22" t="s">
        <v>159</v>
      </c>
      <c r="E87" s="23">
        <v>580000</v>
      </c>
      <c r="F87" s="22">
        <v>580000</v>
      </c>
      <c r="G87" s="22">
        <v>0</v>
      </c>
      <c r="H87" s="22">
        <v>0</v>
      </c>
      <c r="I87" s="22">
        <v>0</v>
      </c>
      <c r="J87" s="23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3">
        <v>580000</v>
      </c>
    </row>
    <row r="88" spans="1:16" x14ac:dyDescent="0.2">
      <c r="A88" s="20" t="s">
        <v>343</v>
      </c>
      <c r="B88" s="20" t="s">
        <v>344</v>
      </c>
      <c r="C88" s="21" t="s">
        <v>345</v>
      </c>
      <c r="D88" s="22" t="s">
        <v>346</v>
      </c>
      <c r="E88" s="23">
        <v>400000</v>
      </c>
      <c r="F88" s="22">
        <v>400000</v>
      </c>
      <c r="G88" s="22">
        <v>0</v>
      </c>
      <c r="H88" s="22">
        <v>0</v>
      </c>
      <c r="I88" s="22">
        <v>0</v>
      </c>
      <c r="J88" s="23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3">
        <v>400000</v>
      </c>
    </row>
    <row r="89" spans="1:16" x14ac:dyDescent="0.2">
      <c r="A89" s="20" t="s">
        <v>497</v>
      </c>
      <c r="B89" s="20" t="s">
        <v>279</v>
      </c>
      <c r="C89" s="21" t="s">
        <v>280</v>
      </c>
      <c r="D89" s="22" t="s">
        <v>281</v>
      </c>
      <c r="E89" s="23">
        <v>0</v>
      </c>
      <c r="F89" s="22">
        <v>0</v>
      </c>
      <c r="G89" s="22">
        <v>0</v>
      </c>
      <c r="H89" s="22">
        <v>0</v>
      </c>
      <c r="I89" s="22">
        <v>0</v>
      </c>
      <c r="J89" s="23">
        <v>650000</v>
      </c>
      <c r="K89" s="22">
        <v>650000</v>
      </c>
      <c r="L89" s="22">
        <v>0</v>
      </c>
      <c r="M89" s="22">
        <v>0</v>
      </c>
      <c r="N89" s="22">
        <v>0</v>
      </c>
      <c r="O89" s="22">
        <v>650000</v>
      </c>
      <c r="P89" s="23">
        <v>650000</v>
      </c>
    </row>
    <row r="90" spans="1:16" ht="25.5" x14ac:dyDescent="0.2">
      <c r="A90" s="20" t="s">
        <v>347</v>
      </c>
      <c r="B90" s="20" t="s">
        <v>348</v>
      </c>
      <c r="C90" s="21" t="s">
        <v>162</v>
      </c>
      <c r="D90" s="22" t="s">
        <v>349</v>
      </c>
      <c r="E90" s="23">
        <v>347446.72</v>
      </c>
      <c r="F90" s="22">
        <v>0</v>
      </c>
      <c r="G90" s="22">
        <v>0</v>
      </c>
      <c r="H90" s="22">
        <v>0</v>
      </c>
      <c r="I90" s="22">
        <v>347446.72</v>
      </c>
      <c r="J90" s="23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3">
        <v>347446.72</v>
      </c>
    </row>
    <row r="91" spans="1:16" ht="25.5" x14ac:dyDescent="0.2">
      <c r="A91" s="20" t="s">
        <v>350</v>
      </c>
      <c r="B91" s="20" t="s">
        <v>351</v>
      </c>
      <c r="C91" s="21" t="s">
        <v>352</v>
      </c>
      <c r="D91" s="22" t="s">
        <v>353</v>
      </c>
      <c r="E91" s="23">
        <v>450000</v>
      </c>
      <c r="F91" s="22">
        <v>450000</v>
      </c>
      <c r="G91" s="22">
        <v>0</v>
      </c>
      <c r="H91" s="22">
        <v>0</v>
      </c>
      <c r="I91" s="22">
        <v>0</v>
      </c>
      <c r="J91" s="23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3">
        <v>450000</v>
      </c>
    </row>
    <row r="92" spans="1:16" ht="25.5" x14ac:dyDescent="0.2">
      <c r="A92" s="20" t="s">
        <v>354</v>
      </c>
      <c r="B92" s="20" t="s">
        <v>355</v>
      </c>
      <c r="C92" s="21" t="s">
        <v>356</v>
      </c>
      <c r="D92" s="22" t="s">
        <v>357</v>
      </c>
      <c r="E92" s="23">
        <v>0</v>
      </c>
      <c r="F92" s="22">
        <v>0</v>
      </c>
      <c r="G92" s="22">
        <v>0</v>
      </c>
      <c r="H92" s="22">
        <v>0</v>
      </c>
      <c r="I92" s="22">
        <v>0</v>
      </c>
      <c r="J92" s="23">
        <v>364100</v>
      </c>
      <c r="K92" s="22">
        <v>0</v>
      </c>
      <c r="L92" s="22">
        <v>364100</v>
      </c>
      <c r="M92" s="22">
        <v>0</v>
      </c>
      <c r="N92" s="22">
        <v>0</v>
      </c>
      <c r="O92" s="22">
        <v>0</v>
      </c>
      <c r="P92" s="23">
        <v>364100</v>
      </c>
    </row>
    <row r="93" spans="1:16" ht="25.5" x14ac:dyDescent="0.2">
      <c r="A93" s="14" t="s">
        <v>358</v>
      </c>
      <c r="B93" s="15"/>
      <c r="C93" s="16"/>
      <c r="D93" s="17" t="s">
        <v>359</v>
      </c>
      <c r="E93" s="18">
        <v>1354139.0000000002</v>
      </c>
      <c r="F93" s="19">
        <v>1354139.0000000002</v>
      </c>
      <c r="G93" s="19">
        <v>931800</v>
      </c>
      <c r="H93" s="19">
        <v>102406</v>
      </c>
      <c r="I93" s="19">
        <v>0</v>
      </c>
      <c r="J93" s="18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8">
        <v>1354139.0000000002</v>
      </c>
    </row>
    <row r="94" spans="1:16" ht="25.5" x14ac:dyDescent="0.2">
      <c r="A94" s="14" t="s">
        <v>360</v>
      </c>
      <c r="B94" s="15"/>
      <c r="C94" s="16"/>
      <c r="D94" s="17" t="s">
        <v>534</v>
      </c>
      <c r="E94" s="18">
        <v>1354139.0000000002</v>
      </c>
      <c r="F94" s="19">
        <v>1354139.0000000002</v>
      </c>
      <c r="G94" s="19">
        <v>931800</v>
      </c>
      <c r="H94" s="19">
        <v>102406</v>
      </c>
      <c r="I94" s="19">
        <v>0</v>
      </c>
      <c r="J94" s="18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8">
        <v>1354139.0000000002</v>
      </c>
    </row>
    <row r="95" spans="1:16" ht="38.25" x14ac:dyDescent="0.2">
      <c r="A95" s="20" t="s">
        <v>361</v>
      </c>
      <c r="B95" s="20" t="s">
        <v>183</v>
      </c>
      <c r="C95" s="21" t="s">
        <v>138</v>
      </c>
      <c r="D95" s="22" t="s">
        <v>184</v>
      </c>
      <c r="E95" s="23">
        <v>1294139.0000000002</v>
      </c>
      <c r="F95" s="22">
        <v>1294139.0000000002</v>
      </c>
      <c r="G95" s="22">
        <v>931800</v>
      </c>
      <c r="H95" s="22">
        <v>102406</v>
      </c>
      <c r="I95" s="22">
        <v>0</v>
      </c>
      <c r="J95" s="23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3">
        <v>1294139.0000000002</v>
      </c>
    </row>
    <row r="96" spans="1:16" x14ac:dyDescent="0.2">
      <c r="A96" s="20" t="s">
        <v>362</v>
      </c>
      <c r="B96" s="20" t="s">
        <v>157</v>
      </c>
      <c r="C96" s="21" t="s">
        <v>158</v>
      </c>
      <c r="D96" s="22" t="s">
        <v>159</v>
      </c>
      <c r="E96" s="23">
        <v>60000</v>
      </c>
      <c r="F96" s="22">
        <v>60000</v>
      </c>
      <c r="G96" s="22">
        <v>0</v>
      </c>
      <c r="H96" s="22">
        <v>0</v>
      </c>
      <c r="I96" s="22">
        <v>0</v>
      </c>
      <c r="J96" s="23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3">
        <v>60000</v>
      </c>
    </row>
    <row r="97" spans="1:16" ht="25.5" x14ac:dyDescent="0.2">
      <c r="A97" s="14" t="s">
        <v>363</v>
      </c>
      <c r="B97" s="15"/>
      <c r="C97" s="16"/>
      <c r="D97" s="17" t="s">
        <v>364</v>
      </c>
      <c r="E97" s="18">
        <v>1744527</v>
      </c>
      <c r="F97" s="19">
        <v>1744527</v>
      </c>
      <c r="G97" s="19">
        <v>1339440</v>
      </c>
      <c r="H97" s="19">
        <v>71064</v>
      </c>
      <c r="I97" s="19">
        <v>0</v>
      </c>
      <c r="J97" s="18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8">
        <v>1744527</v>
      </c>
    </row>
    <row r="98" spans="1:16" ht="25.5" x14ac:dyDescent="0.2">
      <c r="A98" s="14" t="s">
        <v>365</v>
      </c>
      <c r="B98" s="15"/>
      <c r="C98" s="16"/>
      <c r="D98" s="17" t="s">
        <v>535</v>
      </c>
      <c r="E98" s="18">
        <v>1744527</v>
      </c>
      <c r="F98" s="19">
        <v>1744527</v>
      </c>
      <c r="G98" s="19">
        <v>1339440</v>
      </c>
      <c r="H98" s="19">
        <v>71064</v>
      </c>
      <c r="I98" s="19">
        <v>0</v>
      </c>
      <c r="J98" s="18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8">
        <v>1744527</v>
      </c>
    </row>
    <row r="99" spans="1:16" ht="38.25" x14ac:dyDescent="0.2">
      <c r="A99" s="20" t="s">
        <v>366</v>
      </c>
      <c r="B99" s="20" t="s">
        <v>183</v>
      </c>
      <c r="C99" s="21" t="s">
        <v>138</v>
      </c>
      <c r="D99" s="22" t="s">
        <v>184</v>
      </c>
      <c r="E99" s="23">
        <v>1744527</v>
      </c>
      <c r="F99" s="22">
        <v>1744527</v>
      </c>
      <c r="G99" s="22">
        <v>1339440</v>
      </c>
      <c r="H99" s="22">
        <v>71064</v>
      </c>
      <c r="I99" s="22">
        <v>0</v>
      </c>
      <c r="J99" s="23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3">
        <v>1744527</v>
      </c>
    </row>
    <row r="100" spans="1:16" ht="25.5" x14ac:dyDescent="0.2">
      <c r="A100" s="14" t="s">
        <v>367</v>
      </c>
      <c r="B100" s="15"/>
      <c r="C100" s="16"/>
      <c r="D100" s="17" t="s">
        <v>368</v>
      </c>
      <c r="E100" s="18">
        <v>9157441</v>
      </c>
      <c r="F100" s="19">
        <v>7357441</v>
      </c>
      <c r="G100" s="19">
        <v>2176300</v>
      </c>
      <c r="H100" s="19">
        <v>136788</v>
      </c>
      <c r="I100" s="19">
        <v>0</v>
      </c>
      <c r="J100" s="18">
        <v>4569100</v>
      </c>
      <c r="K100" s="19">
        <v>4569100</v>
      </c>
      <c r="L100" s="19">
        <v>0</v>
      </c>
      <c r="M100" s="19">
        <v>0</v>
      </c>
      <c r="N100" s="19">
        <v>0</v>
      </c>
      <c r="O100" s="19">
        <v>4569100</v>
      </c>
      <c r="P100" s="18">
        <v>13726541</v>
      </c>
    </row>
    <row r="101" spans="1:16" x14ac:dyDescent="0.2">
      <c r="A101" s="14" t="s">
        <v>369</v>
      </c>
      <c r="B101" s="15"/>
      <c r="C101" s="16"/>
      <c r="D101" s="17" t="s">
        <v>536</v>
      </c>
      <c r="E101" s="18">
        <v>9157441</v>
      </c>
      <c r="F101" s="19">
        <v>7357441</v>
      </c>
      <c r="G101" s="19">
        <v>2176300</v>
      </c>
      <c r="H101" s="19">
        <v>136788</v>
      </c>
      <c r="I101" s="19">
        <v>0</v>
      </c>
      <c r="J101" s="18">
        <v>4569100</v>
      </c>
      <c r="K101" s="19">
        <v>4569100</v>
      </c>
      <c r="L101" s="19">
        <v>0</v>
      </c>
      <c r="M101" s="19">
        <v>0</v>
      </c>
      <c r="N101" s="19">
        <v>0</v>
      </c>
      <c r="O101" s="19">
        <v>4569100</v>
      </c>
      <c r="P101" s="18">
        <v>13726541</v>
      </c>
    </row>
    <row r="102" spans="1:16" ht="38.25" x14ac:dyDescent="0.2">
      <c r="A102" s="20" t="s">
        <v>370</v>
      </c>
      <c r="B102" s="20" t="s">
        <v>183</v>
      </c>
      <c r="C102" s="21" t="s">
        <v>138</v>
      </c>
      <c r="D102" s="22" t="s">
        <v>184</v>
      </c>
      <c r="E102" s="23">
        <v>3087141</v>
      </c>
      <c r="F102" s="22">
        <v>3087141</v>
      </c>
      <c r="G102" s="22">
        <v>2176300</v>
      </c>
      <c r="H102" s="22">
        <v>136788</v>
      </c>
      <c r="I102" s="22">
        <v>0</v>
      </c>
      <c r="J102" s="23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3">
        <v>3087141</v>
      </c>
    </row>
    <row r="103" spans="1:16" x14ac:dyDescent="0.2">
      <c r="A103" s="20" t="s">
        <v>371</v>
      </c>
      <c r="B103" s="20" t="s">
        <v>372</v>
      </c>
      <c r="C103" s="21" t="s">
        <v>142</v>
      </c>
      <c r="D103" s="22" t="s">
        <v>373</v>
      </c>
      <c r="E103" s="23">
        <v>1800000</v>
      </c>
      <c r="F103" s="22">
        <v>0</v>
      </c>
      <c r="G103" s="22">
        <v>0</v>
      </c>
      <c r="H103" s="22">
        <v>0</v>
      </c>
      <c r="I103" s="22">
        <v>0</v>
      </c>
      <c r="J103" s="23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3">
        <v>1800000</v>
      </c>
    </row>
    <row r="104" spans="1:16" x14ac:dyDescent="0.2">
      <c r="A104" s="20" t="s">
        <v>374</v>
      </c>
      <c r="B104" s="20" t="s">
        <v>375</v>
      </c>
      <c r="C104" s="21" t="s">
        <v>141</v>
      </c>
      <c r="D104" s="22" t="s">
        <v>80</v>
      </c>
      <c r="E104" s="23">
        <v>1530800</v>
      </c>
      <c r="F104" s="22">
        <v>1530800</v>
      </c>
      <c r="G104" s="22">
        <v>0</v>
      </c>
      <c r="H104" s="22">
        <v>0</v>
      </c>
      <c r="I104" s="22">
        <v>0</v>
      </c>
      <c r="J104" s="23">
        <v>2530100</v>
      </c>
      <c r="K104" s="22">
        <v>2530100</v>
      </c>
      <c r="L104" s="22">
        <v>0</v>
      </c>
      <c r="M104" s="22">
        <v>0</v>
      </c>
      <c r="N104" s="22">
        <v>0</v>
      </c>
      <c r="O104" s="22">
        <v>2530100</v>
      </c>
      <c r="P104" s="23">
        <v>4060900</v>
      </c>
    </row>
    <row r="105" spans="1:16" ht="38.25" x14ac:dyDescent="0.2">
      <c r="A105" s="20" t="s">
        <v>376</v>
      </c>
      <c r="B105" s="20" t="s">
        <v>377</v>
      </c>
      <c r="C105" s="21" t="s">
        <v>141</v>
      </c>
      <c r="D105" s="22" t="s">
        <v>378</v>
      </c>
      <c r="E105" s="23">
        <v>2739500</v>
      </c>
      <c r="F105" s="22">
        <v>2739500</v>
      </c>
      <c r="G105" s="22">
        <v>0</v>
      </c>
      <c r="H105" s="22">
        <v>0</v>
      </c>
      <c r="I105" s="22">
        <v>0</v>
      </c>
      <c r="J105" s="23">
        <v>2039000</v>
      </c>
      <c r="K105" s="22">
        <v>2039000</v>
      </c>
      <c r="L105" s="22">
        <v>0</v>
      </c>
      <c r="M105" s="22">
        <v>0</v>
      </c>
      <c r="N105" s="22">
        <v>0</v>
      </c>
      <c r="O105" s="22">
        <v>2039000</v>
      </c>
      <c r="P105" s="23">
        <v>4778500</v>
      </c>
    </row>
    <row r="106" spans="1:16" x14ac:dyDescent="0.2">
      <c r="A106" s="24" t="s">
        <v>74</v>
      </c>
      <c r="B106" s="25" t="s">
        <v>74</v>
      </c>
      <c r="C106" s="26" t="s">
        <v>74</v>
      </c>
      <c r="D106" s="27" t="s">
        <v>379</v>
      </c>
      <c r="E106" s="18">
        <v>449032692</v>
      </c>
      <c r="F106" s="18">
        <v>419454612.27999997</v>
      </c>
      <c r="G106" s="18">
        <v>225047102.18000001</v>
      </c>
      <c r="H106" s="18">
        <v>40947503</v>
      </c>
      <c r="I106" s="18">
        <v>27778079.719999999</v>
      </c>
      <c r="J106" s="18">
        <v>41227239</v>
      </c>
      <c r="K106" s="18">
        <v>19213421</v>
      </c>
      <c r="L106" s="18">
        <v>8877000</v>
      </c>
      <c r="M106" s="18">
        <v>134265</v>
      </c>
      <c r="N106" s="18">
        <v>720900</v>
      </c>
      <c r="O106" s="18">
        <v>32350239</v>
      </c>
      <c r="P106" s="18">
        <v>490259931</v>
      </c>
    </row>
    <row r="108" spans="1:16" x14ac:dyDescent="0.2">
      <c r="B108" s="112" t="s">
        <v>537</v>
      </c>
      <c r="G108" s="112" t="s">
        <v>538</v>
      </c>
    </row>
  </sheetData>
  <mergeCells count="23">
    <mergeCell ref="M2:P4"/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F10:F12"/>
    <mergeCell ref="G10:H10"/>
    <mergeCell ref="I10:I12"/>
    <mergeCell ref="J10:J12"/>
    <mergeCell ref="L10:L12"/>
    <mergeCell ref="M10:N10"/>
    <mergeCell ref="O10:O12"/>
    <mergeCell ref="G11:G12"/>
    <mergeCell ref="H11:H12"/>
    <mergeCell ref="M11:M12"/>
    <mergeCell ref="N11:N12"/>
    <mergeCell ref="K10:K1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rowBreaks count="2" manualBreakCount="2">
    <brk id="71" max="15" man="1"/>
    <brk id="10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view="pageBreakPreview" zoomScaleNormal="100" zoomScaleSheetLayoutView="100" workbookViewId="0">
      <selection activeCell="D16" sqref="D16"/>
    </sheetView>
  </sheetViews>
  <sheetFormatPr defaultRowHeight="12.75" x14ac:dyDescent="0.2"/>
  <cols>
    <col min="1" max="2" width="20.7109375" style="1" customWidth="1"/>
    <col min="3" max="3" width="100.7109375" style="1" customWidth="1"/>
    <col min="4" max="4" width="20.7109375" style="1" customWidth="1"/>
    <col min="5" max="16384" width="9.140625" style="1"/>
  </cols>
  <sheetData>
    <row r="1" spans="1:4" x14ac:dyDescent="0.2">
      <c r="C1" s="158" t="s">
        <v>380</v>
      </c>
      <c r="D1" s="158"/>
    </row>
    <row r="2" spans="1:4" ht="12.75" customHeight="1" x14ac:dyDescent="0.2">
      <c r="C2" s="119" t="s">
        <v>492</v>
      </c>
      <c r="D2" s="119"/>
    </row>
    <row r="3" spans="1:4" ht="22.5" customHeight="1" x14ac:dyDescent="0.2">
      <c r="C3" s="119"/>
      <c r="D3" s="119"/>
    </row>
    <row r="4" spans="1:4" x14ac:dyDescent="0.2">
      <c r="C4" s="80"/>
    </row>
    <row r="5" spans="1:4" x14ac:dyDescent="0.2">
      <c r="A5" s="128" t="s">
        <v>381</v>
      </c>
      <c r="B5" s="128"/>
      <c r="C5" s="128"/>
      <c r="D5" s="128"/>
    </row>
    <row r="6" spans="1:4" x14ac:dyDescent="0.2">
      <c r="A6" s="159" t="s">
        <v>75</v>
      </c>
      <c r="B6" s="159"/>
      <c r="C6" s="159"/>
      <c r="D6" s="159"/>
    </row>
    <row r="7" spans="1:4" x14ac:dyDescent="0.2">
      <c r="A7" s="123" t="s">
        <v>76</v>
      </c>
      <c r="B7" s="123"/>
      <c r="C7" s="123"/>
      <c r="D7" s="123"/>
    </row>
    <row r="8" spans="1:4" ht="21.95" customHeight="1" x14ac:dyDescent="0.25">
      <c r="A8" s="28" t="s">
        <v>382</v>
      </c>
    </row>
    <row r="9" spans="1:4" x14ac:dyDescent="0.2">
      <c r="D9" s="80" t="s">
        <v>1</v>
      </c>
    </row>
    <row r="10" spans="1:4" ht="38.25" customHeight="1" x14ac:dyDescent="0.2">
      <c r="A10" s="81" t="s">
        <v>383</v>
      </c>
      <c r="B10" s="156" t="s">
        <v>384</v>
      </c>
      <c r="C10" s="157"/>
      <c r="D10" s="82" t="s">
        <v>4</v>
      </c>
    </row>
    <row r="11" spans="1:4" x14ac:dyDescent="0.2">
      <c r="A11" s="78">
        <v>1</v>
      </c>
      <c r="B11" s="156">
        <v>2</v>
      </c>
      <c r="C11" s="157"/>
      <c r="D11" s="79">
        <v>3</v>
      </c>
    </row>
    <row r="12" spans="1:4" x14ac:dyDescent="0.2">
      <c r="A12" s="144" t="s">
        <v>385</v>
      </c>
      <c r="B12" s="145"/>
      <c r="C12" s="145"/>
      <c r="D12" s="146"/>
    </row>
    <row r="13" spans="1:4" x14ac:dyDescent="0.2">
      <c r="A13" s="71" t="s">
        <v>386</v>
      </c>
      <c r="B13" s="86" t="s">
        <v>72</v>
      </c>
      <c r="C13" s="77"/>
      <c r="D13" s="29">
        <f>D14</f>
        <v>18554500</v>
      </c>
    </row>
    <row r="14" spans="1:4" x14ac:dyDescent="0.2">
      <c r="A14" s="30" t="s">
        <v>387</v>
      </c>
      <c r="B14" s="87" t="s">
        <v>388</v>
      </c>
      <c r="C14" s="88"/>
      <c r="D14" s="31">
        <v>18554500</v>
      </c>
    </row>
    <row r="15" spans="1:4" x14ac:dyDescent="0.2">
      <c r="A15" s="73">
        <v>41033900</v>
      </c>
      <c r="B15" s="125" t="s">
        <v>389</v>
      </c>
      <c r="C15" s="127"/>
      <c r="D15" s="32">
        <f>D16</f>
        <v>96708400</v>
      </c>
    </row>
    <row r="16" spans="1:4" x14ac:dyDescent="0.2">
      <c r="A16" s="33" t="s">
        <v>387</v>
      </c>
      <c r="B16" s="154" t="s">
        <v>388</v>
      </c>
      <c r="C16" s="155"/>
      <c r="D16" s="31">
        <f>64520900+32187500</f>
        <v>96708400</v>
      </c>
    </row>
    <row r="17" spans="1:4" x14ac:dyDescent="0.2">
      <c r="A17" s="73">
        <v>41035400</v>
      </c>
      <c r="B17" s="125" t="s">
        <v>86</v>
      </c>
      <c r="C17" s="127"/>
      <c r="D17" s="32">
        <f>D18</f>
        <v>218500</v>
      </c>
    </row>
    <row r="18" spans="1:4" x14ac:dyDescent="0.2">
      <c r="A18" s="33" t="s">
        <v>387</v>
      </c>
      <c r="B18" s="154" t="s">
        <v>388</v>
      </c>
      <c r="C18" s="155"/>
      <c r="D18" s="31">
        <v>218500</v>
      </c>
    </row>
    <row r="19" spans="1:4" ht="25.5" customHeight="1" x14ac:dyDescent="0.2">
      <c r="A19" s="73">
        <v>41036000</v>
      </c>
      <c r="B19" s="150" t="s">
        <v>87</v>
      </c>
      <c r="C19" s="151"/>
      <c r="D19" s="32">
        <f>D20</f>
        <v>1690600</v>
      </c>
    </row>
    <row r="20" spans="1:4" x14ac:dyDescent="0.2">
      <c r="A20" s="33" t="s">
        <v>387</v>
      </c>
      <c r="B20" s="154" t="s">
        <v>388</v>
      </c>
      <c r="C20" s="155"/>
      <c r="D20" s="31">
        <v>1690600</v>
      </c>
    </row>
    <row r="21" spans="1:4" ht="18" customHeight="1" x14ac:dyDescent="0.2">
      <c r="A21" s="73">
        <v>41036300</v>
      </c>
      <c r="B21" s="125" t="s">
        <v>88</v>
      </c>
      <c r="C21" s="127"/>
      <c r="D21" s="32">
        <f>D22</f>
        <v>4291600</v>
      </c>
    </row>
    <row r="22" spans="1:4" x14ac:dyDescent="0.2">
      <c r="A22" s="33" t="s">
        <v>387</v>
      </c>
      <c r="B22" s="154" t="s">
        <v>388</v>
      </c>
      <c r="C22" s="155"/>
      <c r="D22" s="31">
        <v>4291600</v>
      </c>
    </row>
    <row r="23" spans="1:4" x14ac:dyDescent="0.2">
      <c r="A23" s="73">
        <v>41051000</v>
      </c>
      <c r="B23" s="125" t="s">
        <v>81</v>
      </c>
      <c r="C23" s="127"/>
      <c r="D23" s="32">
        <f>D24</f>
        <v>706784</v>
      </c>
    </row>
    <row r="24" spans="1:4" x14ac:dyDescent="0.2">
      <c r="A24" s="76" t="s">
        <v>390</v>
      </c>
      <c r="B24" s="154" t="s">
        <v>391</v>
      </c>
      <c r="C24" s="155"/>
      <c r="D24" s="31">
        <f>272098+434686</f>
        <v>706784</v>
      </c>
    </row>
    <row r="25" spans="1:4" ht="12.75" customHeight="1" x14ac:dyDescent="0.2">
      <c r="A25" s="73">
        <v>41053900</v>
      </c>
      <c r="B25" s="150" t="s">
        <v>80</v>
      </c>
      <c r="C25" s="151"/>
      <c r="D25" s="32">
        <f>D26+D27</f>
        <v>2357876</v>
      </c>
    </row>
    <row r="26" spans="1:4" ht="24.75" customHeight="1" x14ac:dyDescent="0.2">
      <c r="A26" s="76" t="s">
        <v>390</v>
      </c>
      <c r="B26" s="152" t="s">
        <v>392</v>
      </c>
      <c r="C26" s="153"/>
      <c r="D26" s="31">
        <f>56562+13728</f>
        <v>70290</v>
      </c>
    </row>
    <row r="27" spans="1:4" ht="24.75" customHeight="1" x14ac:dyDescent="0.2">
      <c r="A27" s="76" t="s">
        <v>390</v>
      </c>
      <c r="B27" s="135" t="s">
        <v>393</v>
      </c>
      <c r="C27" s="136"/>
      <c r="D27" s="31">
        <v>2287586</v>
      </c>
    </row>
    <row r="28" spans="1:4" ht="24.75" customHeight="1" x14ac:dyDescent="0.2">
      <c r="A28" s="34" t="s">
        <v>394</v>
      </c>
      <c r="B28" s="150" t="s">
        <v>395</v>
      </c>
      <c r="C28" s="151"/>
      <c r="D28" s="32">
        <f>D29</f>
        <v>70272</v>
      </c>
    </row>
    <row r="29" spans="1:4" ht="17.25" customHeight="1" x14ac:dyDescent="0.2">
      <c r="A29" s="76" t="s">
        <v>390</v>
      </c>
      <c r="B29" s="154" t="s">
        <v>391</v>
      </c>
      <c r="C29" s="155"/>
      <c r="D29" s="31">
        <v>70272</v>
      </c>
    </row>
    <row r="30" spans="1:4" x14ac:dyDescent="0.2">
      <c r="A30" s="144" t="s">
        <v>396</v>
      </c>
      <c r="B30" s="145"/>
      <c r="C30" s="145"/>
      <c r="D30" s="146"/>
    </row>
    <row r="31" spans="1:4" ht="28.5" customHeight="1" x14ac:dyDescent="0.2">
      <c r="A31" s="73">
        <v>41037400</v>
      </c>
      <c r="B31" s="150" t="s">
        <v>89</v>
      </c>
      <c r="C31" s="151"/>
      <c r="D31" s="35">
        <f>D32</f>
        <v>541000</v>
      </c>
    </row>
    <row r="32" spans="1:4" x14ac:dyDescent="0.2">
      <c r="A32" s="33" t="s">
        <v>387</v>
      </c>
      <c r="B32" s="154" t="s">
        <v>388</v>
      </c>
      <c r="C32" s="155"/>
      <c r="D32" s="36">
        <v>541000</v>
      </c>
    </row>
    <row r="33" spans="1:4" x14ac:dyDescent="0.2">
      <c r="A33" s="37" t="s">
        <v>74</v>
      </c>
      <c r="B33" s="38" t="s">
        <v>397</v>
      </c>
      <c r="C33" s="89"/>
      <c r="D33" s="39">
        <f>D34+D35</f>
        <v>125139532</v>
      </c>
    </row>
    <row r="34" spans="1:4" x14ac:dyDescent="0.2">
      <c r="A34" s="37" t="s">
        <v>74</v>
      </c>
      <c r="B34" s="38" t="s">
        <v>398</v>
      </c>
      <c r="C34" s="89"/>
      <c r="D34" s="39">
        <f>D13+D15+D25+D23+D17+D19+D21+D28</f>
        <v>124598532</v>
      </c>
    </row>
    <row r="35" spans="1:4" x14ac:dyDescent="0.2">
      <c r="A35" s="37" t="s">
        <v>74</v>
      </c>
      <c r="B35" s="38" t="s">
        <v>399</v>
      </c>
      <c r="C35" s="89"/>
      <c r="D35" s="39">
        <f>D32</f>
        <v>541000</v>
      </c>
    </row>
    <row r="36" spans="1:4" ht="5.25" customHeight="1" x14ac:dyDescent="0.2"/>
    <row r="37" spans="1:4" ht="12.75" customHeight="1" x14ac:dyDescent="0.25">
      <c r="A37" s="28" t="s">
        <v>400</v>
      </c>
      <c r="D37" s="80" t="s">
        <v>1</v>
      </c>
    </row>
    <row r="38" spans="1:4" ht="63.75" x14ac:dyDescent="0.2">
      <c r="A38" s="40" t="s">
        <v>401</v>
      </c>
      <c r="B38" s="40" t="s">
        <v>402</v>
      </c>
      <c r="C38" s="40" t="s">
        <v>403</v>
      </c>
      <c r="D38" s="40" t="s">
        <v>4</v>
      </c>
    </row>
    <row r="39" spans="1:4" x14ac:dyDescent="0.2">
      <c r="A39" s="41">
        <v>1</v>
      </c>
      <c r="B39" s="41">
        <v>2</v>
      </c>
      <c r="C39" s="41">
        <v>3</v>
      </c>
      <c r="D39" s="41">
        <v>4</v>
      </c>
    </row>
    <row r="40" spans="1:4" x14ac:dyDescent="0.2">
      <c r="A40" s="144" t="s">
        <v>404</v>
      </c>
      <c r="B40" s="145"/>
      <c r="C40" s="145"/>
      <c r="D40" s="146"/>
    </row>
    <row r="41" spans="1:4" x14ac:dyDescent="0.2">
      <c r="A41" s="73" t="s">
        <v>374</v>
      </c>
      <c r="B41" s="141" t="s">
        <v>375</v>
      </c>
      <c r="C41" s="14" t="s">
        <v>80</v>
      </c>
      <c r="D41" s="42">
        <f>D42</f>
        <v>1530800</v>
      </c>
    </row>
    <row r="42" spans="1:4" x14ac:dyDescent="0.2">
      <c r="A42" s="138" t="s">
        <v>390</v>
      </c>
      <c r="B42" s="142"/>
      <c r="C42" s="75" t="s">
        <v>405</v>
      </c>
      <c r="D42" s="42">
        <f>D43+D44+D45+D46</f>
        <v>1530800</v>
      </c>
    </row>
    <row r="43" spans="1:4" ht="30" customHeight="1" x14ac:dyDescent="0.2">
      <c r="A43" s="139"/>
      <c r="B43" s="142"/>
      <c r="C43" s="70" t="s">
        <v>406</v>
      </c>
      <c r="D43" s="43">
        <v>110700</v>
      </c>
    </row>
    <row r="44" spans="1:4" ht="30" customHeight="1" x14ac:dyDescent="0.2">
      <c r="A44" s="139"/>
      <c r="B44" s="142"/>
      <c r="C44" s="70" t="s">
        <v>407</v>
      </c>
      <c r="D44" s="44">
        <v>1020100</v>
      </c>
    </row>
    <row r="45" spans="1:4" ht="30" customHeight="1" x14ac:dyDescent="0.2">
      <c r="A45" s="139"/>
      <c r="B45" s="142"/>
      <c r="C45" s="70" t="s">
        <v>503</v>
      </c>
      <c r="D45" s="44">
        <v>150000</v>
      </c>
    </row>
    <row r="46" spans="1:4" ht="30" customHeight="1" x14ac:dyDescent="0.2">
      <c r="A46" s="140"/>
      <c r="B46" s="143"/>
      <c r="C46" s="70" t="s">
        <v>504</v>
      </c>
      <c r="D46" s="44">
        <v>250000</v>
      </c>
    </row>
    <row r="47" spans="1:4" ht="31.5" customHeight="1" x14ac:dyDescent="0.2">
      <c r="A47" s="73" t="s">
        <v>376</v>
      </c>
      <c r="B47" s="141">
        <v>9800</v>
      </c>
      <c r="C47" s="14" t="s">
        <v>378</v>
      </c>
      <c r="D47" s="45">
        <f>D48</f>
        <v>2539500</v>
      </c>
    </row>
    <row r="48" spans="1:4" ht="18" customHeight="1" x14ac:dyDescent="0.2">
      <c r="A48" s="138" t="s">
        <v>387</v>
      </c>
      <c r="B48" s="142"/>
      <c r="C48" s="83" t="s">
        <v>388</v>
      </c>
      <c r="D48" s="45">
        <f>D49+D50+D51+D52+D53+D54+D55+D60+D61+D62+D56+D57+D58+D59</f>
        <v>2539500</v>
      </c>
    </row>
    <row r="49" spans="1:4" ht="30" customHeight="1" x14ac:dyDescent="0.2">
      <c r="A49" s="139"/>
      <c r="B49" s="142"/>
      <c r="C49" s="74" t="s">
        <v>408</v>
      </c>
      <c r="D49" s="44">
        <f>50000+22500</f>
        <v>72500</v>
      </c>
    </row>
    <row r="50" spans="1:4" ht="21" customHeight="1" x14ac:dyDescent="0.2">
      <c r="A50" s="139"/>
      <c r="B50" s="142"/>
      <c r="C50" s="46" t="s">
        <v>409</v>
      </c>
      <c r="D50" s="44">
        <v>200000</v>
      </c>
    </row>
    <row r="51" spans="1:4" ht="19.5" customHeight="1" x14ac:dyDescent="0.2">
      <c r="A51" s="139"/>
      <c r="B51" s="142"/>
      <c r="C51" s="46" t="s">
        <v>410</v>
      </c>
      <c r="D51" s="44">
        <v>200000</v>
      </c>
    </row>
    <row r="52" spans="1:4" ht="18" customHeight="1" x14ac:dyDescent="0.2">
      <c r="A52" s="139"/>
      <c r="B52" s="142"/>
      <c r="C52" s="46" t="s">
        <v>411</v>
      </c>
      <c r="D52" s="44">
        <v>200000</v>
      </c>
    </row>
    <row r="53" spans="1:4" ht="22.5" customHeight="1" x14ac:dyDescent="0.2">
      <c r="A53" s="139"/>
      <c r="B53" s="142"/>
      <c r="C53" s="46" t="s">
        <v>412</v>
      </c>
      <c r="D53" s="44">
        <v>200000</v>
      </c>
    </row>
    <row r="54" spans="1:4" ht="21" customHeight="1" x14ac:dyDescent="0.2">
      <c r="A54" s="139"/>
      <c r="B54" s="142"/>
      <c r="C54" s="46" t="s">
        <v>413</v>
      </c>
      <c r="D54" s="44">
        <v>200000</v>
      </c>
    </row>
    <row r="55" spans="1:4" ht="20.25" customHeight="1" x14ac:dyDescent="0.2">
      <c r="A55" s="139"/>
      <c r="B55" s="142"/>
      <c r="C55" s="46" t="s">
        <v>414</v>
      </c>
      <c r="D55" s="44">
        <v>200000</v>
      </c>
    </row>
    <row r="56" spans="1:4" ht="20.25" customHeight="1" x14ac:dyDescent="0.2">
      <c r="A56" s="139"/>
      <c r="B56" s="142"/>
      <c r="C56" s="46" t="s">
        <v>505</v>
      </c>
      <c r="D56" s="44">
        <v>200000</v>
      </c>
    </row>
    <row r="57" spans="1:4" ht="20.25" customHeight="1" x14ac:dyDescent="0.2">
      <c r="A57" s="139"/>
      <c r="B57" s="142"/>
      <c r="C57" s="46" t="s">
        <v>506</v>
      </c>
      <c r="D57" s="44">
        <v>200000</v>
      </c>
    </row>
    <row r="58" spans="1:4" ht="20.25" customHeight="1" x14ac:dyDescent="0.2">
      <c r="A58" s="139"/>
      <c r="B58" s="142"/>
      <c r="C58" s="46" t="s">
        <v>507</v>
      </c>
      <c r="D58" s="44">
        <v>200000</v>
      </c>
    </row>
    <row r="59" spans="1:4" ht="20.25" customHeight="1" x14ac:dyDescent="0.2">
      <c r="A59" s="139"/>
      <c r="B59" s="142"/>
      <c r="C59" s="46" t="s">
        <v>508</v>
      </c>
      <c r="D59" s="44">
        <v>200000</v>
      </c>
    </row>
    <row r="60" spans="1:4" ht="20.25" customHeight="1" x14ac:dyDescent="0.2">
      <c r="A60" s="139"/>
      <c r="B60" s="142"/>
      <c r="C60" s="46" t="s">
        <v>415</v>
      </c>
      <c r="D60" s="44">
        <v>67000</v>
      </c>
    </row>
    <row r="61" spans="1:4" ht="20.25" customHeight="1" x14ac:dyDescent="0.2">
      <c r="A61" s="139"/>
      <c r="B61" s="142"/>
      <c r="C61" s="46" t="s">
        <v>416</v>
      </c>
      <c r="D61" s="44">
        <v>100000</v>
      </c>
    </row>
    <row r="62" spans="1:4" ht="20.25" customHeight="1" x14ac:dyDescent="0.2">
      <c r="A62" s="140"/>
      <c r="B62" s="143"/>
      <c r="C62" s="46" t="s">
        <v>417</v>
      </c>
      <c r="D62" s="44">
        <f>150000+150000</f>
        <v>300000</v>
      </c>
    </row>
    <row r="63" spans="1:4" ht="20.100000000000001" customHeight="1" x14ac:dyDescent="0.2">
      <c r="A63" s="144" t="s">
        <v>418</v>
      </c>
      <c r="B63" s="145"/>
      <c r="C63" s="145"/>
      <c r="D63" s="146"/>
    </row>
    <row r="64" spans="1:4" ht="20.100000000000001" customHeight="1" x14ac:dyDescent="0.2">
      <c r="A64" s="141" t="s">
        <v>374</v>
      </c>
      <c r="B64" s="141">
        <v>9770</v>
      </c>
      <c r="C64" s="14" t="s">
        <v>80</v>
      </c>
      <c r="D64" s="47">
        <f>D65+D69</f>
        <v>2530100</v>
      </c>
    </row>
    <row r="65" spans="1:4" ht="20.100000000000001" customHeight="1" x14ac:dyDescent="0.2">
      <c r="A65" s="143"/>
      <c r="B65" s="142"/>
      <c r="C65" s="129" t="s">
        <v>407</v>
      </c>
      <c r="D65" s="147">
        <v>1530100</v>
      </c>
    </row>
    <row r="66" spans="1:4" ht="11.25" customHeight="1" x14ac:dyDescent="0.2">
      <c r="A66" s="138" t="s">
        <v>390</v>
      </c>
      <c r="B66" s="142"/>
      <c r="C66" s="130"/>
      <c r="D66" s="148"/>
    </row>
    <row r="67" spans="1:4" ht="6.75" customHeight="1" x14ac:dyDescent="0.2">
      <c r="A67" s="139"/>
      <c r="B67" s="142"/>
      <c r="C67" s="131"/>
      <c r="D67" s="149"/>
    </row>
    <row r="68" spans="1:4" ht="19.5" hidden="1" customHeight="1" x14ac:dyDescent="0.2">
      <c r="A68" s="139"/>
      <c r="B68" s="142"/>
      <c r="C68" s="72"/>
      <c r="D68" s="72"/>
    </row>
    <row r="69" spans="1:4" ht="26.25" customHeight="1" x14ac:dyDescent="0.2">
      <c r="A69" s="140"/>
      <c r="B69" s="143"/>
      <c r="C69" s="48" t="s">
        <v>419</v>
      </c>
      <c r="D69" s="49">
        <v>1000000</v>
      </c>
    </row>
    <row r="70" spans="1:4" ht="27.75" customHeight="1" x14ac:dyDescent="0.2">
      <c r="A70" s="73" t="s">
        <v>376</v>
      </c>
      <c r="B70" s="141">
        <v>9800</v>
      </c>
      <c r="C70" s="50" t="s">
        <v>378</v>
      </c>
      <c r="D70" s="47">
        <f>D71</f>
        <v>2039000</v>
      </c>
    </row>
    <row r="71" spans="1:4" ht="19.5" customHeight="1" x14ac:dyDescent="0.2">
      <c r="A71" s="138" t="s">
        <v>387</v>
      </c>
      <c r="B71" s="142"/>
      <c r="C71" s="83" t="s">
        <v>388</v>
      </c>
      <c r="D71" s="47">
        <f>D72+D73+D74+D75+D82+D76+D77+D78+D79+D80+D81</f>
        <v>2039000</v>
      </c>
    </row>
    <row r="72" spans="1:4" ht="19.5" customHeight="1" x14ac:dyDescent="0.2">
      <c r="A72" s="139"/>
      <c r="B72" s="142"/>
      <c r="C72" s="46" t="s">
        <v>420</v>
      </c>
      <c r="D72" s="49">
        <v>200000</v>
      </c>
    </row>
    <row r="73" spans="1:4" ht="19.5" customHeight="1" x14ac:dyDescent="0.2">
      <c r="A73" s="139"/>
      <c r="B73" s="142"/>
      <c r="C73" s="46" t="s">
        <v>421</v>
      </c>
      <c r="D73" s="49">
        <v>200000</v>
      </c>
    </row>
    <row r="74" spans="1:4" ht="19.5" customHeight="1" x14ac:dyDescent="0.2">
      <c r="A74" s="139"/>
      <c r="B74" s="142"/>
      <c r="C74" s="46" t="s">
        <v>422</v>
      </c>
      <c r="D74" s="49">
        <v>200000</v>
      </c>
    </row>
    <row r="75" spans="1:4" ht="19.5" customHeight="1" x14ac:dyDescent="0.2">
      <c r="A75" s="139"/>
      <c r="B75" s="142"/>
      <c r="C75" s="46" t="s">
        <v>423</v>
      </c>
      <c r="D75" s="49">
        <v>200000</v>
      </c>
    </row>
    <row r="76" spans="1:4" ht="19.5" customHeight="1" x14ac:dyDescent="0.2">
      <c r="A76" s="139"/>
      <c r="B76" s="142"/>
      <c r="C76" s="46" t="s">
        <v>409</v>
      </c>
      <c r="D76" s="49">
        <v>200000</v>
      </c>
    </row>
    <row r="77" spans="1:4" ht="19.5" customHeight="1" x14ac:dyDescent="0.2">
      <c r="A77" s="139"/>
      <c r="B77" s="142"/>
      <c r="C77" s="46" t="s">
        <v>509</v>
      </c>
      <c r="D77" s="49">
        <v>200000</v>
      </c>
    </row>
    <row r="78" spans="1:4" ht="19.5" customHeight="1" x14ac:dyDescent="0.2">
      <c r="A78" s="139"/>
      <c r="B78" s="142"/>
      <c r="C78" s="46" t="s">
        <v>510</v>
      </c>
      <c r="D78" s="49">
        <v>200000</v>
      </c>
    </row>
    <row r="79" spans="1:4" ht="19.5" customHeight="1" x14ac:dyDescent="0.2">
      <c r="A79" s="139"/>
      <c r="B79" s="142"/>
      <c r="C79" s="46" t="s">
        <v>511</v>
      </c>
      <c r="D79" s="49">
        <v>200000</v>
      </c>
    </row>
    <row r="80" spans="1:4" ht="19.5" customHeight="1" x14ac:dyDescent="0.2">
      <c r="A80" s="139"/>
      <c r="B80" s="142"/>
      <c r="C80" s="46" t="s">
        <v>512</v>
      </c>
      <c r="D80" s="49">
        <v>200000</v>
      </c>
    </row>
    <row r="81" spans="1:4" ht="19.5" customHeight="1" x14ac:dyDescent="0.2">
      <c r="A81" s="139"/>
      <c r="B81" s="142"/>
      <c r="C81" s="46" t="s">
        <v>513</v>
      </c>
      <c r="D81" s="49">
        <v>200000</v>
      </c>
    </row>
    <row r="82" spans="1:4" ht="19.5" customHeight="1" x14ac:dyDescent="0.2">
      <c r="A82" s="140"/>
      <c r="B82" s="143"/>
      <c r="C82" s="46" t="s">
        <v>415</v>
      </c>
      <c r="D82" s="49">
        <v>39000</v>
      </c>
    </row>
    <row r="83" spans="1:4" x14ac:dyDescent="0.2">
      <c r="A83" s="51" t="s">
        <v>74</v>
      </c>
      <c r="B83" s="51" t="s">
        <v>74</v>
      </c>
      <c r="C83" s="38" t="s">
        <v>397</v>
      </c>
      <c r="D83" s="52">
        <f>D84+D85</f>
        <v>8639400</v>
      </c>
    </row>
    <row r="84" spans="1:4" x14ac:dyDescent="0.2">
      <c r="A84" s="51" t="s">
        <v>74</v>
      </c>
      <c r="B84" s="51" t="s">
        <v>74</v>
      </c>
      <c r="C84" s="38" t="s">
        <v>398</v>
      </c>
      <c r="D84" s="52">
        <f>D41+D47</f>
        <v>4070300</v>
      </c>
    </row>
    <row r="85" spans="1:4" x14ac:dyDescent="0.2">
      <c r="A85" s="51" t="s">
        <v>74</v>
      </c>
      <c r="B85" s="51" t="s">
        <v>74</v>
      </c>
      <c r="C85" s="38" t="s">
        <v>399</v>
      </c>
      <c r="D85" s="52">
        <f>D64+D70</f>
        <v>4569100</v>
      </c>
    </row>
    <row r="87" spans="1:4" x14ac:dyDescent="0.2">
      <c r="A87" s="128" t="s">
        <v>424</v>
      </c>
      <c r="B87" s="128"/>
      <c r="C87" s="128"/>
      <c r="D87" s="128"/>
    </row>
  </sheetData>
  <mergeCells count="40">
    <mergeCell ref="B10:C10"/>
    <mergeCell ref="C1:D1"/>
    <mergeCell ref="C2:D3"/>
    <mergeCell ref="A5:D5"/>
    <mergeCell ref="A6:D6"/>
    <mergeCell ref="A7:D7"/>
    <mergeCell ref="B24:C24"/>
    <mergeCell ref="B11:C11"/>
    <mergeCell ref="A12:D12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30:D30"/>
    <mergeCell ref="B31:C31"/>
    <mergeCell ref="B32:C32"/>
    <mergeCell ref="A40:D40"/>
    <mergeCell ref="B41:B46"/>
    <mergeCell ref="A42:A46"/>
    <mergeCell ref="B25:C25"/>
    <mergeCell ref="B26:C26"/>
    <mergeCell ref="B27:C27"/>
    <mergeCell ref="B28:C28"/>
    <mergeCell ref="B29:C29"/>
    <mergeCell ref="A66:A69"/>
    <mergeCell ref="B70:B82"/>
    <mergeCell ref="A71:A82"/>
    <mergeCell ref="A87:D87"/>
    <mergeCell ref="B47:B62"/>
    <mergeCell ref="A48:A62"/>
    <mergeCell ref="A63:D63"/>
    <mergeCell ref="A64:A65"/>
    <mergeCell ref="B64:B69"/>
    <mergeCell ref="C65:C67"/>
    <mergeCell ref="D65:D67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abSelected="1" topLeftCell="A5" workbookViewId="0">
      <selection activeCell="A6" sqref="A6:J6"/>
    </sheetView>
  </sheetViews>
  <sheetFormatPr defaultColWidth="9.140625" defaultRowHeight="12.75" x14ac:dyDescent="0.2"/>
  <cols>
    <col min="1" max="3" width="12" style="90" customWidth="1"/>
    <col min="4" max="4" width="53.85546875" style="90" customWidth="1"/>
    <col min="5" max="5" width="45.28515625" style="90" customWidth="1"/>
    <col min="6" max="6" width="42.140625" style="90" customWidth="1"/>
    <col min="7" max="7" width="14.7109375" style="90" customWidth="1"/>
    <col min="8" max="10" width="15.7109375" style="90" customWidth="1"/>
    <col min="11" max="11" width="9.5703125" style="90" bestFit="1" customWidth="1"/>
    <col min="12" max="12" width="9.42578125" style="90" bestFit="1" customWidth="1"/>
    <col min="13" max="16384" width="9.140625" style="90"/>
  </cols>
  <sheetData>
    <row r="1" spans="1:10" ht="12.75" hidden="1" customHeight="1" x14ac:dyDescent="0.2">
      <c r="H1" s="90" t="s">
        <v>425</v>
      </c>
    </row>
    <row r="2" spans="1:10" ht="12.75" customHeight="1" x14ac:dyDescent="0.2">
      <c r="H2" s="90" t="s">
        <v>425</v>
      </c>
    </row>
    <row r="3" spans="1:10" ht="5.25" customHeight="1" x14ac:dyDescent="0.2">
      <c r="H3" s="119"/>
      <c r="I3" s="119"/>
      <c r="J3" s="119"/>
    </row>
    <row r="4" spans="1:10" hidden="1" x14ac:dyDescent="0.2">
      <c r="H4" s="119"/>
      <c r="I4" s="119"/>
      <c r="J4" s="119"/>
    </row>
    <row r="5" spans="1:10" ht="86.25" customHeight="1" x14ac:dyDescent="0.2">
      <c r="H5" s="119" t="s">
        <v>540</v>
      </c>
      <c r="I5" s="119"/>
      <c r="J5" s="119"/>
    </row>
    <row r="6" spans="1:10" x14ac:dyDescent="0.2">
      <c r="A6" s="128" t="s">
        <v>426</v>
      </c>
      <c r="B6" s="128"/>
      <c r="C6" s="128"/>
      <c r="D6" s="128"/>
      <c r="E6" s="128"/>
      <c r="F6" s="128"/>
      <c r="G6" s="128"/>
      <c r="H6" s="128"/>
      <c r="I6" s="128"/>
      <c r="J6" s="128"/>
    </row>
    <row r="8" spans="1:10" x14ac:dyDescent="0.2">
      <c r="A8" s="117" t="s">
        <v>75</v>
      </c>
    </row>
    <row r="9" spans="1:10" x14ac:dyDescent="0.2">
      <c r="A9" s="90" t="s">
        <v>76</v>
      </c>
      <c r="J9" s="116" t="s">
        <v>122</v>
      </c>
    </row>
    <row r="10" spans="1:10" ht="12.75" customHeight="1" x14ac:dyDescent="0.2">
      <c r="A10" s="165" t="s">
        <v>123</v>
      </c>
      <c r="B10" s="165" t="s">
        <v>124</v>
      </c>
      <c r="C10" s="165" t="s">
        <v>125</v>
      </c>
      <c r="D10" s="129" t="s">
        <v>126</v>
      </c>
      <c r="E10" s="129" t="s">
        <v>427</v>
      </c>
      <c r="F10" s="165" t="s">
        <v>428</v>
      </c>
      <c r="G10" s="132" t="s">
        <v>4</v>
      </c>
      <c r="H10" s="129" t="s">
        <v>5</v>
      </c>
      <c r="I10" s="135" t="s">
        <v>6</v>
      </c>
      <c r="J10" s="136"/>
    </row>
    <row r="11" spans="1:10" ht="68.099999999999994" customHeight="1" x14ac:dyDescent="0.2">
      <c r="A11" s="166"/>
      <c r="B11" s="166"/>
      <c r="C11" s="166"/>
      <c r="D11" s="131"/>
      <c r="E11" s="131"/>
      <c r="F11" s="166"/>
      <c r="G11" s="134"/>
      <c r="H11" s="131"/>
      <c r="I11" s="113" t="s">
        <v>7</v>
      </c>
      <c r="J11" s="113" t="s">
        <v>8</v>
      </c>
    </row>
    <row r="12" spans="1:10" x14ac:dyDescent="0.2">
      <c r="A12" s="113">
        <v>1</v>
      </c>
      <c r="B12" s="113">
        <v>2</v>
      </c>
      <c r="C12" s="113">
        <v>3</v>
      </c>
      <c r="D12" s="113">
        <v>4</v>
      </c>
      <c r="E12" s="113">
        <v>5</v>
      </c>
      <c r="F12" s="113">
        <v>6</v>
      </c>
      <c r="G12" s="115">
        <v>7</v>
      </c>
      <c r="H12" s="113">
        <v>8</v>
      </c>
      <c r="I12" s="99">
        <v>9</v>
      </c>
      <c r="J12" s="99">
        <v>10</v>
      </c>
    </row>
    <row r="13" spans="1:10" x14ac:dyDescent="0.2">
      <c r="A13" s="15" t="s">
        <v>133</v>
      </c>
      <c r="B13" s="15" t="s">
        <v>429</v>
      </c>
      <c r="C13" s="15" t="s">
        <v>429</v>
      </c>
      <c r="D13" s="54" t="s">
        <v>134</v>
      </c>
      <c r="E13" s="54" t="s">
        <v>429</v>
      </c>
      <c r="F13" s="54" t="s">
        <v>429</v>
      </c>
      <c r="G13" s="3">
        <f>G14</f>
        <v>28968707</v>
      </c>
      <c r="H13" s="4">
        <f>H14</f>
        <v>25316092</v>
      </c>
      <c r="I13" s="4">
        <f t="shared" ref="I13:J13" si="0">I14</f>
        <v>3652615</v>
      </c>
      <c r="J13" s="4">
        <f t="shared" si="0"/>
        <v>3652615</v>
      </c>
    </row>
    <row r="14" spans="1:10" x14ac:dyDescent="0.2">
      <c r="A14" s="15" t="s">
        <v>135</v>
      </c>
      <c r="B14" s="15" t="s">
        <v>429</v>
      </c>
      <c r="C14" s="15" t="s">
        <v>429</v>
      </c>
      <c r="D14" s="54" t="s">
        <v>134</v>
      </c>
      <c r="E14" s="54" t="s">
        <v>429</v>
      </c>
      <c r="F14" s="54" t="s">
        <v>429</v>
      </c>
      <c r="G14" s="3">
        <f>H14+I14</f>
        <v>28968707</v>
      </c>
      <c r="H14" s="4">
        <f>SUM(H15:H23)</f>
        <v>25316092</v>
      </c>
      <c r="I14" s="4">
        <f>SUM(I15:I23)</f>
        <v>3652615</v>
      </c>
      <c r="J14" s="4">
        <f>SUM(J15:J23)</f>
        <v>3652615</v>
      </c>
    </row>
    <row r="15" spans="1:10" ht="25.5" x14ac:dyDescent="0.2">
      <c r="A15" s="129" t="s">
        <v>144</v>
      </c>
      <c r="B15" s="129" t="s">
        <v>145</v>
      </c>
      <c r="C15" s="129" t="s">
        <v>146</v>
      </c>
      <c r="D15" s="160" t="s">
        <v>147</v>
      </c>
      <c r="E15" s="55" t="s">
        <v>430</v>
      </c>
      <c r="F15" s="55" t="s">
        <v>431</v>
      </c>
      <c r="G15" s="3">
        <f t="shared" ref="G15:G86" si="1">H15+I15</f>
        <v>13345430</v>
      </c>
      <c r="H15" s="9">
        <f>13133930-250000</f>
        <v>12883930</v>
      </c>
      <c r="I15" s="9">
        <v>461500</v>
      </c>
      <c r="J15" s="9">
        <v>461500</v>
      </c>
    </row>
    <row r="16" spans="1:10" ht="38.25" x14ac:dyDescent="0.2">
      <c r="A16" s="131"/>
      <c r="B16" s="131"/>
      <c r="C16" s="131"/>
      <c r="D16" s="162"/>
      <c r="E16" s="55" t="s">
        <v>432</v>
      </c>
      <c r="F16" s="55" t="s">
        <v>433</v>
      </c>
      <c r="G16" s="3">
        <f>H16+I16</f>
        <v>250000</v>
      </c>
      <c r="H16" s="9">
        <v>250000</v>
      </c>
      <c r="I16" s="9"/>
      <c r="J16" s="9"/>
    </row>
    <row r="17" spans="1:12" ht="25.5" x14ac:dyDescent="0.2">
      <c r="A17" s="113" t="s">
        <v>148</v>
      </c>
      <c r="B17" s="113" t="s">
        <v>149</v>
      </c>
      <c r="C17" s="113" t="s">
        <v>150</v>
      </c>
      <c r="D17" s="55" t="s">
        <v>151</v>
      </c>
      <c r="E17" s="55" t="s">
        <v>430</v>
      </c>
      <c r="F17" s="55" t="s">
        <v>431</v>
      </c>
      <c r="G17" s="3">
        <f t="shared" si="1"/>
        <v>9569671</v>
      </c>
      <c r="H17" s="9">
        <v>9569671</v>
      </c>
      <c r="I17" s="9"/>
      <c r="J17" s="9"/>
    </row>
    <row r="18" spans="1:12" ht="40.5" customHeight="1" x14ac:dyDescent="0.2">
      <c r="A18" s="20" t="s">
        <v>152</v>
      </c>
      <c r="B18" s="20" t="s">
        <v>153</v>
      </c>
      <c r="C18" s="21" t="s">
        <v>154</v>
      </c>
      <c r="D18" s="56" t="s">
        <v>155</v>
      </c>
      <c r="E18" s="55" t="s">
        <v>434</v>
      </c>
      <c r="F18" s="55" t="s">
        <v>435</v>
      </c>
      <c r="G18" s="3">
        <f>H18+I18</f>
        <v>1801756</v>
      </c>
      <c r="H18" s="9">
        <v>0</v>
      </c>
      <c r="I18" s="9">
        <v>1801756</v>
      </c>
      <c r="J18" s="9">
        <f>I18</f>
        <v>1801756</v>
      </c>
    </row>
    <row r="19" spans="1:12" ht="38.25" x14ac:dyDescent="0.2">
      <c r="A19" s="113" t="s">
        <v>156</v>
      </c>
      <c r="B19" s="113" t="s">
        <v>157</v>
      </c>
      <c r="C19" s="113" t="s">
        <v>158</v>
      </c>
      <c r="D19" s="55" t="s">
        <v>159</v>
      </c>
      <c r="E19" s="55" t="s">
        <v>436</v>
      </c>
      <c r="F19" s="55" t="s">
        <v>437</v>
      </c>
      <c r="G19" s="3">
        <f t="shared" si="1"/>
        <v>500000</v>
      </c>
      <c r="H19" s="9">
        <v>500000</v>
      </c>
      <c r="I19" s="9">
        <v>0</v>
      </c>
      <c r="J19" s="9">
        <v>0</v>
      </c>
    </row>
    <row r="20" spans="1:12" ht="102" x14ac:dyDescent="0.2">
      <c r="A20" s="20" t="s">
        <v>164</v>
      </c>
      <c r="B20" s="20" t="s">
        <v>165</v>
      </c>
      <c r="C20" s="21" t="s">
        <v>166</v>
      </c>
      <c r="D20" s="56" t="s">
        <v>167</v>
      </c>
      <c r="E20" s="57" t="s">
        <v>438</v>
      </c>
      <c r="F20" s="58" t="s">
        <v>439</v>
      </c>
      <c r="G20" s="3">
        <f>H20+I20</f>
        <v>1489359</v>
      </c>
      <c r="H20" s="9">
        <v>100000</v>
      </c>
      <c r="I20" s="9">
        <v>1389359</v>
      </c>
      <c r="J20" s="9">
        <f>I20</f>
        <v>1389359</v>
      </c>
    </row>
    <row r="21" spans="1:12" ht="47.25" customHeight="1" x14ac:dyDescent="0.2">
      <c r="A21" s="113" t="s">
        <v>168</v>
      </c>
      <c r="B21" s="113" t="s">
        <v>169</v>
      </c>
      <c r="C21" s="113" t="s">
        <v>166</v>
      </c>
      <c r="D21" s="55" t="s">
        <v>170</v>
      </c>
      <c r="E21" s="55" t="s">
        <v>440</v>
      </c>
      <c r="F21" s="55" t="s">
        <v>441</v>
      </c>
      <c r="G21" s="3">
        <f t="shared" si="1"/>
        <v>1722491</v>
      </c>
      <c r="H21" s="9">
        <v>1722491</v>
      </c>
      <c r="I21" s="9"/>
      <c r="J21" s="9"/>
    </row>
    <row r="22" spans="1:12" ht="47.25" customHeight="1" x14ac:dyDescent="0.2">
      <c r="A22" s="20" t="s">
        <v>171</v>
      </c>
      <c r="B22" s="20" t="s">
        <v>172</v>
      </c>
      <c r="C22" s="21" t="s">
        <v>173</v>
      </c>
      <c r="D22" s="53" t="s">
        <v>174</v>
      </c>
      <c r="E22" s="100" t="s">
        <v>442</v>
      </c>
      <c r="F22" s="55" t="s">
        <v>443</v>
      </c>
      <c r="G22" s="3">
        <f t="shared" si="1"/>
        <v>150000</v>
      </c>
      <c r="H22" s="9">
        <v>150000</v>
      </c>
      <c r="I22" s="9"/>
      <c r="J22" s="9"/>
    </row>
    <row r="23" spans="1:12" ht="38.25" x14ac:dyDescent="0.2">
      <c r="A23" s="113" t="s">
        <v>175</v>
      </c>
      <c r="B23" s="113" t="s">
        <v>176</v>
      </c>
      <c r="C23" s="113" t="s">
        <v>177</v>
      </c>
      <c r="D23" s="55" t="s">
        <v>178</v>
      </c>
      <c r="E23" s="55" t="s">
        <v>436</v>
      </c>
      <c r="F23" s="58" t="s">
        <v>444</v>
      </c>
      <c r="G23" s="3">
        <f t="shared" si="1"/>
        <v>140000</v>
      </c>
      <c r="H23" s="9">
        <v>140000</v>
      </c>
      <c r="I23" s="9">
        <v>0</v>
      </c>
      <c r="J23" s="9">
        <v>0</v>
      </c>
    </row>
    <row r="24" spans="1:12" x14ac:dyDescent="0.2">
      <c r="A24" s="15" t="s">
        <v>179</v>
      </c>
      <c r="B24" s="15" t="s">
        <v>429</v>
      </c>
      <c r="C24" s="15" t="s">
        <v>429</v>
      </c>
      <c r="D24" s="54" t="s">
        <v>180</v>
      </c>
      <c r="E24" s="54" t="s">
        <v>429</v>
      </c>
      <c r="F24" s="54" t="s">
        <v>429</v>
      </c>
      <c r="G24" s="3">
        <f t="shared" si="1"/>
        <v>301235265</v>
      </c>
      <c r="H24" s="4">
        <f>H25</f>
        <v>273736772</v>
      </c>
      <c r="I24" s="4">
        <f>I25</f>
        <v>27498493</v>
      </c>
      <c r="J24" s="4">
        <f>J25</f>
        <v>5848775</v>
      </c>
    </row>
    <row r="25" spans="1:12" x14ac:dyDescent="0.2">
      <c r="A25" s="15" t="s">
        <v>181</v>
      </c>
      <c r="B25" s="15" t="s">
        <v>429</v>
      </c>
      <c r="C25" s="15" t="s">
        <v>429</v>
      </c>
      <c r="D25" s="54" t="s">
        <v>180</v>
      </c>
      <c r="E25" s="54" t="s">
        <v>429</v>
      </c>
      <c r="F25" s="54" t="s">
        <v>429</v>
      </c>
      <c r="G25" s="3">
        <f>H25+I25</f>
        <v>301235265</v>
      </c>
      <c r="H25" s="4">
        <f>SUM(H26:H56)</f>
        <v>273736772</v>
      </c>
      <c r="I25" s="4">
        <f>SUM(I26:I56)</f>
        <v>27498493</v>
      </c>
      <c r="J25" s="4">
        <f>SUM(J26:J56)</f>
        <v>5848775</v>
      </c>
    </row>
    <row r="26" spans="1:12" ht="25.5" x14ac:dyDescent="0.2">
      <c r="A26" s="113" t="s">
        <v>185</v>
      </c>
      <c r="B26" s="113" t="s">
        <v>186</v>
      </c>
      <c r="C26" s="113" t="s">
        <v>187</v>
      </c>
      <c r="D26" s="55" t="s">
        <v>188</v>
      </c>
      <c r="E26" s="55" t="s">
        <v>445</v>
      </c>
      <c r="F26" s="55" t="s">
        <v>446</v>
      </c>
      <c r="G26" s="3">
        <f t="shared" si="1"/>
        <v>46542037.049999997</v>
      </c>
      <c r="H26" s="9">
        <v>45940475.049999997</v>
      </c>
      <c r="I26" s="9">
        <v>601562</v>
      </c>
      <c r="J26" s="9">
        <f>I26</f>
        <v>601562</v>
      </c>
      <c r="L26" s="10"/>
    </row>
    <row r="27" spans="1:12" ht="25.5" x14ac:dyDescent="0.2">
      <c r="A27" s="113" t="s">
        <v>189</v>
      </c>
      <c r="B27" s="113" t="s">
        <v>190</v>
      </c>
      <c r="C27" s="113" t="s">
        <v>191</v>
      </c>
      <c r="D27" s="55" t="s">
        <v>192</v>
      </c>
      <c r="E27" s="55" t="s">
        <v>447</v>
      </c>
      <c r="F27" s="55" t="s">
        <v>446</v>
      </c>
      <c r="G27" s="3">
        <f>H27+I27</f>
        <v>72571407.950000003</v>
      </c>
      <c r="H27" s="9">
        <f>71969143.95+30000</f>
        <v>71999143.950000003</v>
      </c>
      <c r="I27" s="9">
        <v>572264</v>
      </c>
      <c r="J27" s="9">
        <f>I27</f>
        <v>572264</v>
      </c>
      <c r="K27" s="10"/>
    </row>
    <row r="28" spans="1:12" ht="25.5" x14ac:dyDescent="0.2">
      <c r="A28" s="113" t="s">
        <v>193</v>
      </c>
      <c r="B28" s="113" t="s">
        <v>194</v>
      </c>
      <c r="C28" s="113" t="s">
        <v>191</v>
      </c>
      <c r="D28" s="55" t="s">
        <v>195</v>
      </c>
      <c r="E28" s="55" t="s">
        <v>447</v>
      </c>
      <c r="F28" s="55" t="s">
        <v>446</v>
      </c>
      <c r="G28" s="3">
        <f t="shared" si="1"/>
        <v>96708400</v>
      </c>
      <c r="H28" s="9">
        <v>96708400</v>
      </c>
      <c r="I28" s="9"/>
      <c r="J28" s="9"/>
    </row>
    <row r="29" spans="1:12" ht="25.5" x14ac:dyDescent="0.2">
      <c r="A29" s="113" t="s">
        <v>196</v>
      </c>
      <c r="B29" s="113" t="s">
        <v>197</v>
      </c>
      <c r="C29" s="113" t="s">
        <v>198</v>
      </c>
      <c r="D29" s="55" t="s">
        <v>199</v>
      </c>
      <c r="E29" s="55" t="s">
        <v>447</v>
      </c>
      <c r="F29" s="55" t="s">
        <v>448</v>
      </c>
      <c r="G29" s="3">
        <f t="shared" si="1"/>
        <v>13335419</v>
      </c>
      <c r="H29" s="9">
        <v>13324419</v>
      </c>
      <c r="I29" s="9">
        <v>11000</v>
      </c>
      <c r="J29" s="9">
        <v>11000</v>
      </c>
    </row>
    <row r="30" spans="1:12" ht="63.75" x14ac:dyDescent="0.2">
      <c r="A30" s="113" t="s">
        <v>200</v>
      </c>
      <c r="B30" s="113" t="s">
        <v>201</v>
      </c>
      <c r="C30" s="113" t="s">
        <v>198</v>
      </c>
      <c r="D30" s="55" t="s">
        <v>202</v>
      </c>
      <c r="E30" s="55" t="s">
        <v>449</v>
      </c>
      <c r="F30" s="55" t="s">
        <v>450</v>
      </c>
      <c r="G30" s="3">
        <f t="shared" si="1"/>
        <v>7512540</v>
      </c>
      <c r="H30" s="9">
        <v>6791640</v>
      </c>
      <c r="I30" s="9">
        <v>720900</v>
      </c>
      <c r="J30" s="9">
        <v>0</v>
      </c>
    </row>
    <row r="31" spans="1:12" ht="25.5" x14ac:dyDescent="0.2">
      <c r="A31" s="113" t="s">
        <v>203</v>
      </c>
      <c r="B31" s="113" t="s">
        <v>204</v>
      </c>
      <c r="C31" s="113" t="s">
        <v>205</v>
      </c>
      <c r="D31" s="55" t="s">
        <v>206</v>
      </c>
      <c r="E31" s="55" t="s">
        <v>447</v>
      </c>
      <c r="F31" s="55" t="s">
        <v>448</v>
      </c>
      <c r="G31" s="3">
        <f t="shared" si="1"/>
        <v>41720</v>
      </c>
      <c r="H31" s="9">
        <v>41720</v>
      </c>
      <c r="I31" s="9">
        <v>0</v>
      </c>
      <c r="J31" s="9">
        <v>0</v>
      </c>
    </row>
    <row r="32" spans="1:12" ht="25.5" x14ac:dyDescent="0.2">
      <c r="A32" s="113" t="s">
        <v>207</v>
      </c>
      <c r="B32" s="113" t="s">
        <v>208</v>
      </c>
      <c r="C32" s="113" t="s">
        <v>205</v>
      </c>
      <c r="D32" s="55" t="s">
        <v>209</v>
      </c>
      <c r="E32" s="55" t="s">
        <v>447</v>
      </c>
      <c r="F32" s="55" t="s">
        <v>448</v>
      </c>
      <c r="G32" s="3">
        <f t="shared" si="1"/>
        <v>241165</v>
      </c>
      <c r="H32" s="9">
        <v>241165</v>
      </c>
      <c r="I32" s="9">
        <v>0</v>
      </c>
      <c r="J32" s="9">
        <v>0</v>
      </c>
    </row>
    <row r="33" spans="1:10" ht="30" customHeight="1" x14ac:dyDescent="0.2">
      <c r="A33" s="59" t="s">
        <v>210</v>
      </c>
      <c r="B33" s="113">
        <v>1152</v>
      </c>
      <c r="C33" s="113">
        <v>990</v>
      </c>
      <c r="D33" s="55" t="s">
        <v>212</v>
      </c>
      <c r="E33" s="55" t="s">
        <v>447</v>
      </c>
      <c r="F33" s="55" t="s">
        <v>448</v>
      </c>
      <c r="G33" s="3">
        <f t="shared" si="1"/>
        <v>1062839</v>
      </c>
      <c r="H33" s="9">
        <v>1062839</v>
      </c>
      <c r="I33" s="9"/>
      <c r="J33" s="9"/>
    </row>
    <row r="34" spans="1:10" ht="50.25" customHeight="1" x14ac:dyDescent="0.2">
      <c r="A34" s="113" t="s">
        <v>213</v>
      </c>
      <c r="B34" s="113" t="s">
        <v>214</v>
      </c>
      <c r="C34" s="113" t="s">
        <v>205</v>
      </c>
      <c r="D34" s="55" t="s">
        <v>215</v>
      </c>
      <c r="E34" s="55" t="s">
        <v>447</v>
      </c>
      <c r="F34" s="55" t="s">
        <v>448</v>
      </c>
      <c r="G34" s="3">
        <f t="shared" si="1"/>
        <v>399470</v>
      </c>
      <c r="H34" s="9">
        <v>399470</v>
      </c>
      <c r="I34" s="9"/>
      <c r="J34" s="9"/>
    </row>
    <row r="35" spans="1:10" ht="73.5" customHeight="1" x14ac:dyDescent="0.2">
      <c r="A35" s="20" t="s">
        <v>216</v>
      </c>
      <c r="B35" s="20" t="s">
        <v>217</v>
      </c>
      <c r="C35" s="21" t="s">
        <v>205</v>
      </c>
      <c r="D35" s="53" t="s">
        <v>218</v>
      </c>
      <c r="E35" s="55" t="s">
        <v>447</v>
      </c>
      <c r="F35" s="55" t="s">
        <v>448</v>
      </c>
      <c r="G35" s="3">
        <f t="shared" si="1"/>
        <v>187845</v>
      </c>
      <c r="H35" s="9"/>
      <c r="I35" s="9">
        <v>187845</v>
      </c>
      <c r="J35" s="9">
        <f>I35</f>
        <v>187845</v>
      </c>
    </row>
    <row r="36" spans="1:10" ht="50.25" customHeight="1" x14ac:dyDescent="0.2">
      <c r="A36" s="167" t="s">
        <v>219</v>
      </c>
      <c r="B36" s="113">
        <v>1184</v>
      </c>
      <c r="C36" s="113">
        <v>990</v>
      </c>
      <c r="D36" s="55" t="s">
        <v>221</v>
      </c>
      <c r="E36" s="55" t="s">
        <v>447</v>
      </c>
      <c r="F36" s="55" t="s">
        <v>448</v>
      </c>
      <c r="G36" s="3">
        <f t="shared" si="1"/>
        <v>1690600</v>
      </c>
      <c r="H36" s="9"/>
      <c r="I36" s="9">
        <v>1690600</v>
      </c>
      <c r="J36" s="9">
        <v>1690600</v>
      </c>
    </row>
    <row r="37" spans="1:10" ht="50.25" customHeight="1" x14ac:dyDescent="0.2">
      <c r="A37" s="167" t="s">
        <v>222</v>
      </c>
      <c r="B37" s="113">
        <v>1200</v>
      </c>
      <c r="C37" s="113">
        <v>990</v>
      </c>
      <c r="D37" s="55" t="s">
        <v>224</v>
      </c>
      <c r="E37" s="55" t="s">
        <v>447</v>
      </c>
      <c r="F37" s="55" t="s">
        <v>448</v>
      </c>
      <c r="G37" s="3">
        <f t="shared" si="1"/>
        <v>218500</v>
      </c>
      <c r="H37" s="9">
        <v>218500</v>
      </c>
      <c r="I37" s="9"/>
      <c r="J37" s="9"/>
    </row>
    <row r="38" spans="1:10" ht="50.25" customHeight="1" x14ac:dyDescent="0.2">
      <c r="A38" s="20" t="s">
        <v>521</v>
      </c>
      <c r="B38" s="20" t="s">
        <v>522</v>
      </c>
      <c r="C38" s="21" t="s">
        <v>205</v>
      </c>
      <c r="D38" s="22" t="s">
        <v>523</v>
      </c>
      <c r="E38" s="55" t="s">
        <v>447</v>
      </c>
      <c r="F38" s="55" t="s">
        <v>448</v>
      </c>
      <c r="G38" s="3">
        <f t="shared" si="1"/>
        <v>2770400</v>
      </c>
      <c r="H38" s="9"/>
      <c r="I38" s="9">
        <v>2770400</v>
      </c>
      <c r="J38" s="9"/>
    </row>
    <row r="39" spans="1:10" ht="78.75" customHeight="1" x14ac:dyDescent="0.2">
      <c r="A39" s="20" t="s">
        <v>225</v>
      </c>
      <c r="B39" s="20" t="s">
        <v>226</v>
      </c>
      <c r="C39" s="21" t="s">
        <v>205</v>
      </c>
      <c r="D39" s="53" t="s">
        <v>227</v>
      </c>
      <c r="E39" s="55" t="s">
        <v>447</v>
      </c>
      <c r="F39" s="55" t="s">
        <v>448</v>
      </c>
      <c r="G39" s="3">
        <f t="shared" si="1"/>
        <v>149023</v>
      </c>
      <c r="H39" s="9"/>
      <c r="I39" s="9">
        <v>149023</v>
      </c>
      <c r="J39" s="9"/>
    </row>
    <row r="40" spans="1:10" ht="78.75" customHeight="1" x14ac:dyDescent="0.2">
      <c r="A40" s="20" t="s">
        <v>228</v>
      </c>
      <c r="B40" s="20" t="s">
        <v>229</v>
      </c>
      <c r="C40" s="21" t="s">
        <v>205</v>
      </c>
      <c r="D40" s="22" t="s">
        <v>230</v>
      </c>
      <c r="E40" s="55" t="s">
        <v>447</v>
      </c>
      <c r="F40" s="55" t="s">
        <v>448</v>
      </c>
      <c r="G40" s="3">
        <f t="shared" si="1"/>
        <v>2048437</v>
      </c>
      <c r="H40" s="9">
        <v>823233</v>
      </c>
      <c r="I40" s="9">
        <v>1225204</v>
      </c>
      <c r="J40" s="9">
        <f>I40</f>
        <v>1225204</v>
      </c>
    </row>
    <row r="41" spans="1:10" ht="83.25" customHeight="1" x14ac:dyDescent="0.2">
      <c r="A41" s="20" t="s">
        <v>231</v>
      </c>
      <c r="B41" s="20" t="s">
        <v>232</v>
      </c>
      <c r="C41" s="21" t="s">
        <v>205</v>
      </c>
      <c r="D41" s="22" t="s">
        <v>233</v>
      </c>
      <c r="E41" s="55" t="s">
        <v>447</v>
      </c>
      <c r="F41" s="55" t="s">
        <v>448</v>
      </c>
      <c r="G41" s="3">
        <f t="shared" si="1"/>
        <v>12987795</v>
      </c>
      <c r="H41" s="9"/>
      <c r="I41" s="9">
        <v>12987795</v>
      </c>
      <c r="J41" s="9"/>
    </row>
    <row r="42" spans="1:10" ht="83.25" customHeight="1" x14ac:dyDescent="0.2">
      <c r="A42" s="20" t="s">
        <v>234</v>
      </c>
      <c r="B42" s="20" t="s">
        <v>235</v>
      </c>
      <c r="C42" s="21" t="s">
        <v>205</v>
      </c>
      <c r="D42" s="53" t="s">
        <v>236</v>
      </c>
      <c r="E42" s="55" t="s">
        <v>447</v>
      </c>
      <c r="F42" s="55" t="s">
        <v>448</v>
      </c>
      <c r="G42" s="3">
        <f t="shared" si="1"/>
        <v>3235600</v>
      </c>
      <c r="H42" s="9"/>
      <c r="I42" s="9">
        <v>3235600</v>
      </c>
      <c r="J42" s="9"/>
    </row>
    <row r="43" spans="1:10" ht="83.25" customHeight="1" x14ac:dyDescent="0.2">
      <c r="A43" s="20" t="s">
        <v>524</v>
      </c>
      <c r="B43" s="20">
        <v>1501</v>
      </c>
      <c r="C43" s="21" t="s">
        <v>205</v>
      </c>
      <c r="D43" s="53" t="s">
        <v>526</v>
      </c>
      <c r="E43" s="55" t="s">
        <v>447</v>
      </c>
      <c r="F43" s="55" t="s">
        <v>448</v>
      </c>
      <c r="G43" s="3">
        <f t="shared" si="1"/>
        <v>163800</v>
      </c>
      <c r="H43" s="9"/>
      <c r="I43" s="9">
        <v>163800</v>
      </c>
      <c r="J43" s="9"/>
    </row>
    <row r="44" spans="1:10" ht="50.25" customHeight="1" x14ac:dyDescent="0.2">
      <c r="A44" s="59" t="s">
        <v>237</v>
      </c>
      <c r="B44" s="113">
        <v>1600</v>
      </c>
      <c r="C44" s="21" t="s">
        <v>205</v>
      </c>
      <c r="D44" s="55" t="s">
        <v>239</v>
      </c>
      <c r="E44" s="55" t="s">
        <v>447</v>
      </c>
      <c r="F44" s="55" t="s">
        <v>451</v>
      </c>
      <c r="G44" s="3">
        <f t="shared" si="1"/>
        <v>4851900</v>
      </c>
      <c r="H44" s="9">
        <v>4851900</v>
      </c>
      <c r="I44" s="9"/>
      <c r="J44" s="9"/>
    </row>
    <row r="45" spans="1:10" ht="50.25" customHeight="1" x14ac:dyDescent="0.2">
      <c r="A45" s="20" t="s">
        <v>240</v>
      </c>
      <c r="B45" s="20" t="s">
        <v>241</v>
      </c>
      <c r="C45" s="21" t="s">
        <v>205</v>
      </c>
      <c r="D45" s="53" t="s">
        <v>242</v>
      </c>
      <c r="E45" s="55" t="s">
        <v>447</v>
      </c>
      <c r="F45" s="55" t="s">
        <v>451</v>
      </c>
      <c r="G45" s="3">
        <f t="shared" si="1"/>
        <v>1622200</v>
      </c>
      <c r="H45" s="9"/>
      <c r="I45" s="9">
        <v>1622200</v>
      </c>
      <c r="J45" s="9"/>
    </row>
    <row r="46" spans="1:10" ht="50.25" customHeight="1" x14ac:dyDescent="0.2">
      <c r="A46" s="20" t="s">
        <v>243</v>
      </c>
      <c r="B46" s="20" t="s">
        <v>244</v>
      </c>
      <c r="C46" s="21" t="s">
        <v>245</v>
      </c>
      <c r="D46" s="53" t="s">
        <v>246</v>
      </c>
      <c r="E46" s="55" t="s">
        <v>452</v>
      </c>
      <c r="F46" s="55" t="s">
        <v>453</v>
      </c>
      <c r="G46" s="3">
        <f t="shared" si="1"/>
        <v>614680</v>
      </c>
      <c r="H46" s="9">
        <v>579680</v>
      </c>
      <c r="I46" s="9">
        <v>35000</v>
      </c>
      <c r="J46" s="9">
        <f>I46</f>
        <v>35000</v>
      </c>
    </row>
    <row r="47" spans="1:10" ht="51" x14ac:dyDescent="0.2">
      <c r="A47" s="113" t="s">
        <v>247</v>
      </c>
      <c r="B47" s="113" t="s">
        <v>248</v>
      </c>
      <c r="C47" s="113" t="s">
        <v>245</v>
      </c>
      <c r="D47" s="55" t="s">
        <v>249</v>
      </c>
      <c r="E47" s="55" t="s">
        <v>454</v>
      </c>
      <c r="F47" s="55" t="s">
        <v>455</v>
      </c>
      <c r="G47" s="3">
        <f t="shared" si="1"/>
        <v>2885180</v>
      </c>
      <c r="H47" s="9">
        <v>2885180</v>
      </c>
      <c r="I47" s="9">
        <v>0</v>
      </c>
      <c r="J47" s="9">
        <v>0</v>
      </c>
    </row>
    <row r="48" spans="1:10" ht="63.75" x14ac:dyDescent="0.2">
      <c r="A48" s="113" t="s">
        <v>250</v>
      </c>
      <c r="B48" s="113" t="s">
        <v>251</v>
      </c>
      <c r="C48" s="113" t="s">
        <v>252</v>
      </c>
      <c r="D48" s="55" t="s">
        <v>253</v>
      </c>
      <c r="E48" s="55" t="s">
        <v>449</v>
      </c>
      <c r="F48" s="55" t="s">
        <v>450</v>
      </c>
      <c r="G48" s="3">
        <f t="shared" si="1"/>
        <v>3881350</v>
      </c>
      <c r="H48" s="9">
        <v>3748550</v>
      </c>
      <c r="I48" s="9">
        <v>132800</v>
      </c>
      <c r="J48" s="9">
        <f>I48</f>
        <v>132800</v>
      </c>
    </row>
    <row r="49" spans="1:10" ht="63.75" x14ac:dyDescent="0.2">
      <c r="A49" s="113" t="s">
        <v>254</v>
      </c>
      <c r="B49" s="113" t="s">
        <v>255</v>
      </c>
      <c r="C49" s="113" t="s">
        <v>252</v>
      </c>
      <c r="D49" s="55" t="s">
        <v>256</v>
      </c>
      <c r="E49" s="55" t="s">
        <v>449</v>
      </c>
      <c r="F49" s="55" t="s">
        <v>450</v>
      </c>
      <c r="G49" s="3">
        <f t="shared" si="1"/>
        <v>402970</v>
      </c>
      <c r="H49" s="9">
        <v>402970</v>
      </c>
      <c r="I49" s="9">
        <v>0</v>
      </c>
      <c r="J49" s="9">
        <v>0</v>
      </c>
    </row>
    <row r="50" spans="1:10" ht="63.75" x14ac:dyDescent="0.2">
      <c r="A50" s="113" t="s">
        <v>257</v>
      </c>
      <c r="B50" s="113" t="s">
        <v>258</v>
      </c>
      <c r="C50" s="113" t="s">
        <v>259</v>
      </c>
      <c r="D50" s="55" t="s">
        <v>260</v>
      </c>
      <c r="E50" s="55" t="s">
        <v>449</v>
      </c>
      <c r="F50" s="55" t="s">
        <v>450</v>
      </c>
      <c r="G50" s="3">
        <f t="shared" si="1"/>
        <v>16490728</v>
      </c>
      <c r="H50" s="9">
        <v>16082228</v>
      </c>
      <c r="I50" s="9">
        <v>408500</v>
      </c>
      <c r="J50" s="9">
        <f>I50</f>
        <v>408500</v>
      </c>
    </row>
    <row r="51" spans="1:10" ht="63.75" x14ac:dyDescent="0.2">
      <c r="A51" s="113" t="s">
        <v>261</v>
      </c>
      <c r="B51" s="113" t="s">
        <v>262</v>
      </c>
      <c r="C51" s="113" t="s">
        <v>263</v>
      </c>
      <c r="D51" s="55" t="s">
        <v>264</v>
      </c>
      <c r="E51" s="55" t="s">
        <v>449</v>
      </c>
      <c r="F51" s="55" t="s">
        <v>450</v>
      </c>
      <c r="G51" s="3">
        <f t="shared" si="1"/>
        <v>773150</v>
      </c>
      <c r="H51" s="9">
        <v>773150</v>
      </c>
      <c r="I51" s="9">
        <v>0</v>
      </c>
      <c r="J51" s="9">
        <v>0</v>
      </c>
    </row>
    <row r="52" spans="1:10" ht="25.5" x14ac:dyDescent="0.2">
      <c r="A52" s="113" t="s">
        <v>265</v>
      </c>
      <c r="B52" s="113" t="s">
        <v>266</v>
      </c>
      <c r="C52" s="113" t="s">
        <v>267</v>
      </c>
      <c r="D52" s="55" t="s">
        <v>456</v>
      </c>
      <c r="E52" s="55" t="s">
        <v>447</v>
      </c>
      <c r="F52" s="55" t="s">
        <v>448</v>
      </c>
      <c r="G52" s="3">
        <f t="shared" si="1"/>
        <v>4834007</v>
      </c>
      <c r="H52" s="9">
        <v>4724007</v>
      </c>
      <c r="I52" s="9">
        <v>110000</v>
      </c>
      <c r="J52" s="9">
        <f>I52</f>
        <v>110000</v>
      </c>
    </row>
    <row r="53" spans="1:10" ht="63.75" x14ac:dyDescent="0.2">
      <c r="A53" s="113" t="s">
        <v>269</v>
      </c>
      <c r="B53" s="113" t="s">
        <v>270</v>
      </c>
      <c r="C53" s="113" t="s">
        <v>267</v>
      </c>
      <c r="D53" s="55" t="s">
        <v>457</v>
      </c>
      <c r="E53" s="55" t="s">
        <v>449</v>
      </c>
      <c r="F53" s="55" t="s">
        <v>450</v>
      </c>
      <c r="G53" s="3">
        <f t="shared" si="1"/>
        <v>1556850</v>
      </c>
      <c r="H53" s="9">
        <v>1556850</v>
      </c>
      <c r="I53" s="9">
        <v>0</v>
      </c>
      <c r="J53" s="9">
        <v>0</v>
      </c>
    </row>
    <row r="54" spans="1:10" ht="79.5" customHeight="1" x14ac:dyDescent="0.2">
      <c r="A54" s="20" t="s">
        <v>272</v>
      </c>
      <c r="B54" s="20" t="s">
        <v>273</v>
      </c>
      <c r="C54" s="21" t="s">
        <v>267</v>
      </c>
      <c r="D54" s="53" t="s">
        <v>274</v>
      </c>
      <c r="E54" s="55" t="s">
        <v>447</v>
      </c>
      <c r="F54" s="55" t="s">
        <v>448</v>
      </c>
      <c r="G54" s="3">
        <f t="shared" si="1"/>
        <v>109312</v>
      </c>
      <c r="H54" s="9">
        <f>39040+70272</f>
        <v>109312</v>
      </c>
      <c r="I54" s="9"/>
      <c r="J54" s="9"/>
    </row>
    <row r="55" spans="1:10" ht="63.75" x14ac:dyDescent="0.2">
      <c r="A55" s="113" t="s">
        <v>275</v>
      </c>
      <c r="B55" s="113" t="s">
        <v>276</v>
      </c>
      <c r="C55" s="113" t="s">
        <v>267</v>
      </c>
      <c r="D55" s="55" t="s">
        <v>277</v>
      </c>
      <c r="E55" s="55" t="s">
        <v>449</v>
      </c>
      <c r="F55" s="55" t="s">
        <v>450</v>
      </c>
      <c r="G55" s="3">
        <f t="shared" si="1"/>
        <v>519940</v>
      </c>
      <c r="H55" s="9">
        <f>501940-30000</f>
        <v>471940</v>
      </c>
      <c r="I55" s="9">
        <v>48000</v>
      </c>
      <c r="J55" s="9">
        <f>I55</f>
        <v>48000</v>
      </c>
    </row>
    <row r="56" spans="1:10" ht="46.5" customHeight="1" x14ac:dyDescent="0.2">
      <c r="A56" s="20" t="s">
        <v>278</v>
      </c>
      <c r="B56" s="20" t="s">
        <v>279</v>
      </c>
      <c r="C56" s="21" t="s">
        <v>280</v>
      </c>
      <c r="D56" s="56" t="s">
        <v>281</v>
      </c>
      <c r="E56" s="55" t="s">
        <v>458</v>
      </c>
      <c r="F56" s="55" t="s">
        <v>459</v>
      </c>
      <c r="G56" s="3">
        <f t="shared" si="1"/>
        <v>826000</v>
      </c>
      <c r="H56" s="9"/>
      <c r="I56" s="9">
        <v>826000</v>
      </c>
      <c r="J56" s="9">
        <f>I56</f>
        <v>826000</v>
      </c>
    </row>
    <row r="57" spans="1:10" s="60" customFormat="1" ht="25.5" x14ac:dyDescent="0.2">
      <c r="A57" s="14" t="s">
        <v>282</v>
      </c>
      <c r="B57" s="15"/>
      <c r="C57" s="15"/>
      <c r="D57" s="54" t="s">
        <v>283</v>
      </c>
      <c r="E57" s="54"/>
      <c r="F57" s="54"/>
      <c r="G57" s="3">
        <f>H57+I57</f>
        <v>23435484</v>
      </c>
      <c r="H57" s="4">
        <f>H58</f>
        <v>23302922</v>
      </c>
      <c r="I57" s="4">
        <f>I58</f>
        <v>132562</v>
      </c>
      <c r="J57" s="4">
        <f>J58</f>
        <v>132562</v>
      </c>
    </row>
    <row r="58" spans="1:10" s="60" customFormat="1" ht="29.25" customHeight="1" x14ac:dyDescent="0.2">
      <c r="A58" s="14" t="s">
        <v>284</v>
      </c>
      <c r="B58" s="15"/>
      <c r="C58" s="15"/>
      <c r="D58" s="54" t="s">
        <v>283</v>
      </c>
      <c r="E58" s="54"/>
      <c r="F58" s="54"/>
      <c r="G58" s="3">
        <f>H58+I58</f>
        <v>23435484</v>
      </c>
      <c r="H58" s="61">
        <f>H59+H60+H61+H62+H64+H63</f>
        <v>23302922</v>
      </c>
      <c r="I58" s="61">
        <f>I59+I60+I61+I62+I64</f>
        <v>132562</v>
      </c>
      <c r="J58" s="61">
        <f>J59+J60+J61+J62+J64</f>
        <v>132562</v>
      </c>
    </row>
    <row r="59" spans="1:10" ht="63.75" x14ac:dyDescent="0.2">
      <c r="A59" s="20" t="s">
        <v>286</v>
      </c>
      <c r="B59" s="20" t="s">
        <v>287</v>
      </c>
      <c r="C59" s="21" t="s">
        <v>197</v>
      </c>
      <c r="D59" s="53" t="s">
        <v>288</v>
      </c>
      <c r="E59" s="55" t="s">
        <v>460</v>
      </c>
      <c r="F59" s="55" t="s">
        <v>461</v>
      </c>
      <c r="G59" s="3">
        <f t="shared" si="1"/>
        <v>30000</v>
      </c>
      <c r="H59" s="9">
        <v>30000</v>
      </c>
      <c r="I59" s="9"/>
      <c r="J59" s="9"/>
    </row>
    <row r="60" spans="1:10" ht="69.75" customHeight="1" x14ac:dyDescent="0.2">
      <c r="A60" s="20" t="s">
        <v>292</v>
      </c>
      <c r="B60" s="20">
        <v>3121</v>
      </c>
      <c r="C60" s="62">
        <v>1040</v>
      </c>
      <c r="D60" s="53" t="s">
        <v>294</v>
      </c>
      <c r="E60" s="55" t="s">
        <v>462</v>
      </c>
      <c r="F60" s="58" t="s">
        <v>463</v>
      </c>
      <c r="G60" s="3">
        <f t="shared" si="1"/>
        <v>13253806</v>
      </c>
      <c r="H60" s="9">
        <f>13321244-200000</f>
        <v>13121244</v>
      </c>
      <c r="I60" s="9">
        <v>132562</v>
      </c>
      <c r="J60" s="9">
        <v>132562</v>
      </c>
    </row>
    <row r="61" spans="1:10" ht="63.75" x14ac:dyDescent="0.2">
      <c r="A61" s="20" t="s">
        <v>298</v>
      </c>
      <c r="B61" s="113" t="s">
        <v>299</v>
      </c>
      <c r="C61" s="113" t="s">
        <v>300</v>
      </c>
      <c r="D61" s="55" t="s">
        <v>301</v>
      </c>
      <c r="E61" s="55" t="s">
        <v>464</v>
      </c>
      <c r="F61" s="55" t="s">
        <v>465</v>
      </c>
      <c r="G61" s="3">
        <f t="shared" si="1"/>
        <v>1700000</v>
      </c>
      <c r="H61" s="9">
        <v>1700000</v>
      </c>
      <c r="I61" s="9"/>
      <c r="J61" s="9"/>
    </row>
    <row r="62" spans="1:10" ht="38.25" x14ac:dyDescent="0.2">
      <c r="A62" s="20" t="s">
        <v>302</v>
      </c>
      <c r="B62" s="113" t="s">
        <v>303</v>
      </c>
      <c r="C62" s="113" t="s">
        <v>300</v>
      </c>
      <c r="D62" s="55" t="s">
        <v>304</v>
      </c>
      <c r="E62" s="55" t="s">
        <v>466</v>
      </c>
      <c r="F62" s="55" t="s">
        <v>467</v>
      </c>
      <c r="G62" s="3">
        <f t="shared" si="1"/>
        <v>270000</v>
      </c>
      <c r="H62" s="9">
        <v>270000</v>
      </c>
      <c r="I62" s="9"/>
      <c r="J62" s="9"/>
    </row>
    <row r="63" spans="1:10" ht="51" x14ac:dyDescent="0.2">
      <c r="A63" s="20" t="s">
        <v>529</v>
      </c>
      <c r="B63" s="20" t="s">
        <v>530</v>
      </c>
      <c r="C63" s="21" t="s">
        <v>300</v>
      </c>
      <c r="D63" s="22" t="s">
        <v>531</v>
      </c>
      <c r="E63" s="55" t="s">
        <v>462</v>
      </c>
      <c r="F63" s="58" t="s">
        <v>463</v>
      </c>
      <c r="G63" s="3">
        <f t="shared" si="1"/>
        <v>122860</v>
      </c>
      <c r="H63" s="9">
        <v>122860</v>
      </c>
      <c r="I63" s="9"/>
      <c r="J63" s="9"/>
    </row>
    <row r="64" spans="1:10" ht="38.25" x14ac:dyDescent="0.2">
      <c r="A64" s="20" t="s">
        <v>305</v>
      </c>
      <c r="B64" s="113" t="s">
        <v>306</v>
      </c>
      <c r="C64" s="113" t="s">
        <v>307</v>
      </c>
      <c r="D64" s="55" t="s">
        <v>308</v>
      </c>
      <c r="E64" s="55" t="s">
        <v>468</v>
      </c>
      <c r="F64" s="55" t="s">
        <v>469</v>
      </c>
      <c r="G64" s="3">
        <f t="shared" si="1"/>
        <v>8058818</v>
      </c>
      <c r="H64" s="9">
        <v>8058818</v>
      </c>
      <c r="I64" s="9"/>
      <c r="J64" s="9"/>
    </row>
    <row r="65" spans="1:10" ht="34.9" customHeight="1" x14ac:dyDescent="0.2">
      <c r="A65" s="63" t="s">
        <v>309</v>
      </c>
      <c r="B65" s="64"/>
      <c r="C65" s="65"/>
      <c r="D65" s="66" t="s">
        <v>310</v>
      </c>
      <c r="E65" s="55"/>
      <c r="F65" s="55"/>
      <c r="G65" s="3">
        <f>G66</f>
        <v>15980</v>
      </c>
      <c r="H65" s="9">
        <f>H66</f>
        <v>15980</v>
      </c>
      <c r="I65" s="9">
        <f>I66</f>
        <v>0</v>
      </c>
      <c r="J65" s="9">
        <f>J66</f>
        <v>0</v>
      </c>
    </row>
    <row r="66" spans="1:10" ht="33.6" customHeight="1" x14ac:dyDescent="0.2">
      <c r="A66" s="63" t="s">
        <v>311</v>
      </c>
      <c r="B66" s="64"/>
      <c r="C66" s="65"/>
      <c r="D66" s="66" t="s">
        <v>310</v>
      </c>
      <c r="E66" s="55"/>
      <c r="F66" s="55"/>
      <c r="G66" s="3">
        <f>G67</f>
        <v>15980</v>
      </c>
      <c r="H66" s="9">
        <f>H67</f>
        <v>15980</v>
      </c>
      <c r="I66" s="9">
        <f t="shared" ref="I66:J66" si="2">I67</f>
        <v>0</v>
      </c>
      <c r="J66" s="9">
        <f t="shared" si="2"/>
        <v>0</v>
      </c>
    </row>
    <row r="67" spans="1:10" ht="54.75" customHeight="1" x14ac:dyDescent="0.2">
      <c r="A67" s="20" t="s">
        <v>313</v>
      </c>
      <c r="B67" s="20" t="s">
        <v>314</v>
      </c>
      <c r="C67" s="21" t="s">
        <v>245</v>
      </c>
      <c r="D67" s="53" t="s">
        <v>315</v>
      </c>
      <c r="E67" s="67" t="s">
        <v>470</v>
      </c>
      <c r="F67" s="67" t="s">
        <v>471</v>
      </c>
      <c r="G67" s="3">
        <f>H67+I67</f>
        <v>15980</v>
      </c>
      <c r="H67" s="9">
        <v>15980</v>
      </c>
      <c r="I67" s="9"/>
      <c r="J67" s="9"/>
    </row>
    <row r="68" spans="1:10" ht="25.5" x14ac:dyDescent="0.2">
      <c r="A68" s="15" t="s">
        <v>316</v>
      </c>
      <c r="B68" s="15" t="s">
        <v>429</v>
      </c>
      <c r="C68" s="15" t="s">
        <v>429</v>
      </c>
      <c r="D68" s="96" t="s">
        <v>317</v>
      </c>
      <c r="E68" s="54" t="s">
        <v>429</v>
      </c>
      <c r="F68" s="54" t="s">
        <v>429</v>
      </c>
      <c r="G68" s="3">
        <f>H68+I68</f>
        <v>53000170.719999999</v>
      </c>
      <c r="H68" s="4">
        <f>H69</f>
        <v>47936565.719999999</v>
      </c>
      <c r="I68" s="4">
        <f t="shared" ref="I68:J68" si="3">I69</f>
        <v>5063605</v>
      </c>
      <c r="J68" s="4">
        <f t="shared" si="3"/>
        <v>4699505</v>
      </c>
    </row>
    <row r="69" spans="1:10" ht="25.5" x14ac:dyDescent="0.2">
      <c r="A69" s="15" t="s">
        <v>318</v>
      </c>
      <c r="B69" s="15" t="s">
        <v>429</v>
      </c>
      <c r="C69" s="15" t="s">
        <v>429</v>
      </c>
      <c r="D69" s="96" t="s">
        <v>317</v>
      </c>
      <c r="E69" s="54" t="s">
        <v>429</v>
      </c>
      <c r="F69" s="54" t="s">
        <v>429</v>
      </c>
      <c r="G69" s="3">
        <f>H69+I69</f>
        <v>53000170.719999999</v>
      </c>
      <c r="H69" s="4">
        <f>SUM(H70:H83)</f>
        <v>47936565.719999999</v>
      </c>
      <c r="I69" s="4">
        <f t="shared" ref="I69:J69" si="4">SUM(I70:I83)</f>
        <v>5063605</v>
      </c>
      <c r="J69" s="4">
        <f t="shared" si="4"/>
        <v>4699505</v>
      </c>
    </row>
    <row r="70" spans="1:10" ht="25.5" x14ac:dyDescent="0.2">
      <c r="A70" s="20" t="s">
        <v>493</v>
      </c>
      <c r="B70" s="20" t="s">
        <v>494</v>
      </c>
      <c r="C70" s="21" t="s">
        <v>205</v>
      </c>
      <c r="D70" s="22" t="s">
        <v>495</v>
      </c>
      <c r="E70" s="55" t="s">
        <v>445</v>
      </c>
      <c r="F70" s="55" t="s">
        <v>446</v>
      </c>
      <c r="G70" s="3">
        <f>H70+I70</f>
        <v>650000</v>
      </c>
      <c r="H70" s="4"/>
      <c r="I70" s="4">
        <v>650000</v>
      </c>
      <c r="J70" s="4">
        <f>I70</f>
        <v>650000</v>
      </c>
    </row>
    <row r="71" spans="1:10" ht="51" x14ac:dyDescent="0.2">
      <c r="A71" s="113" t="s">
        <v>320</v>
      </c>
      <c r="B71" s="113" t="s">
        <v>321</v>
      </c>
      <c r="C71" s="113" t="s">
        <v>322</v>
      </c>
      <c r="D71" s="55" t="s">
        <v>323</v>
      </c>
      <c r="E71" s="55" t="s">
        <v>472</v>
      </c>
      <c r="F71" s="55" t="s">
        <v>473</v>
      </c>
      <c r="G71" s="3">
        <f t="shared" si="1"/>
        <v>140000</v>
      </c>
      <c r="H71" s="9">
        <v>140000</v>
      </c>
      <c r="I71" s="9">
        <v>0</v>
      </c>
      <c r="J71" s="9">
        <v>0</v>
      </c>
    </row>
    <row r="72" spans="1:10" ht="38.25" x14ac:dyDescent="0.2">
      <c r="A72" s="113" t="s">
        <v>324</v>
      </c>
      <c r="B72" s="113" t="s">
        <v>306</v>
      </c>
      <c r="C72" s="113" t="s">
        <v>307</v>
      </c>
      <c r="D72" s="55" t="s">
        <v>308</v>
      </c>
      <c r="E72" s="55" t="s">
        <v>474</v>
      </c>
      <c r="F72" s="55" t="s">
        <v>475</v>
      </c>
      <c r="G72" s="3">
        <f t="shared" si="1"/>
        <v>600000</v>
      </c>
      <c r="H72" s="9">
        <v>600000</v>
      </c>
      <c r="I72" s="9">
        <v>0</v>
      </c>
      <c r="J72" s="9">
        <v>0</v>
      </c>
    </row>
    <row r="73" spans="1:10" ht="51" x14ac:dyDescent="0.2">
      <c r="A73" s="113" t="s">
        <v>325</v>
      </c>
      <c r="B73" s="113" t="s">
        <v>326</v>
      </c>
      <c r="C73" s="113" t="s">
        <v>327</v>
      </c>
      <c r="D73" s="55" t="s">
        <v>328</v>
      </c>
      <c r="E73" s="55" t="s">
        <v>476</v>
      </c>
      <c r="F73" s="55" t="s">
        <v>477</v>
      </c>
      <c r="G73" s="3">
        <f t="shared" si="1"/>
        <v>744642</v>
      </c>
      <c r="H73" s="9">
        <v>744642</v>
      </c>
      <c r="I73" s="9">
        <v>0</v>
      </c>
      <c r="J73" s="9">
        <v>0</v>
      </c>
    </row>
    <row r="74" spans="1:10" ht="51" x14ac:dyDescent="0.2">
      <c r="A74" s="113" t="s">
        <v>329</v>
      </c>
      <c r="B74" s="113" t="s">
        <v>330</v>
      </c>
      <c r="C74" s="113" t="s">
        <v>331</v>
      </c>
      <c r="D74" s="55" t="s">
        <v>332</v>
      </c>
      <c r="E74" s="55" t="s">
        <v>476</v>
      </c>
      <c r="F74" s="55" t="s">
        <v>477</v>
      </c>
      <c r="G74" s="3">
        <f t="shared" si="1"/>
        <v>2073035</v>
      </c>
      <c r="H74" s="9">
        <v>1674235</v>
      </c>
      <c r="I74" s="9">
        <v>398800</v>
      </c>
      <c r="J74" s="9">
        <f>I74</f>
        <v>398800</v>
      </c>
    </row>
    <row r="75" spans="1:10" ht="51" x14ac:dyDescent="0.2">
      <c r="A75" s="33">
        <v>1216020</v>
      </c>
      <c r="B75" s="33">
        <v>6020</v>
      </c>
      <c r="C75" s="113">
        <v>620</v>
      </c>
      <c r="D75" s="68" t="s">
        <v>335</v>
      </c>
      <c r="E75" s="55" t="s">
        <v>476</v>
      </c>
      <c r="F75" s="55" t="s">
        <v>477</v>
      </c>
      <c r="G75" s="3">
        <f t="shared" si="1"/>
        <v>4383200</v>
      </c>
      <c r="H75" s="9">
        <v>4383200</v>
      </c>
      <c r="I75" s="9"/>
      <c r="J75" s="9"/>
    </row>
    <row r="76" spans="1:10" ht="51" x14ac:dyDescent="0.2">
      <c r="A76" s="113" t="s">
        <v>336</v>
      </c>
      <c r="B76" s="113" t="s">
        <v>337</v>
      </c>
      <c r="C76" s="113" t="s">
        <v>331</v>
      </c>
      <c r="D76" s="55" t="s">
        <v>338</v>
      </c>
      <c r="E76" s="55" t="s">
        <v>476</v>
      </c>
      <c r="F76" s="55" t="s">
        <v>477</v>
      </c>
      <c r="G76" s="3">
        <f t="shared" si="1"/>
        <v>40552842</v>
      </c>
      <c r="H76" s="9">
        <v>38617042</v>
      </c>
      <c r="I76" s="9">
        <v>1935800</v>
      </c>
      <c r="J76" s="9">
        <f>I76</f>
        <v>1935800</v>
      </c>
    </row>
    <row r="77" spans="1:10" ht="57" customHeight="1" x14ac:dyDescent="0.2">
      <c r="A77" s="20" t="s">
        <v>339</v>
      </c>
      <c r="B77" s="20" t="s">
        <v>340</v>
      </c>
      <c r="C77" s="21" t="s">
        <v>341</v>
      </c>
      <c r="D77" s="56" t="s">
        <v>342</v>
      </c>
      <c r="E77" s="55" t="s">
        <v>476</v>
      </c>
      <c r="F77" s="55" t="s">
        <v>477</v>
      </c>
      <c r="G77" s="3">
        <f t="shared" si="1"/>
        <v>1064905</v>
      </c>
      <c r="H77" s="9"/>
      <c r="I77" s="9">
        <v>1064905</v>
      </c>
      <c r="J77" s="9">
        <f>I77</f>
        <v>1064905</v>
      </c>
    </row>
    <row r="78" spans="1:10" ht="57" customHeight="1" x14ac:dyDescent="0.2">
      <c r="A78" s="20" t="s">
        <v>496</v>
      </c>
      <c r="B78" s="20" t="s">
        <v>157</v>
      </c>
      <c r="C78" s="21" t="s">
        <v>158</v>
      </c>
      <c r="D78" s="22" t="s">
        <v>159</v>
      </c>
      <c r="E78" s="55" t="s">
        <v>436</v>
      </c>
      <c r="F78" s="58" t="s">
        <v>437</v>
      </c>
      <c r="G78" s="3">
        <f t="shared" si="1"/>
        <v>580000</v>
      </c>
      <c r="H78" s="9">
        <v>580000</v>
      </c>
      <c r="I78" s="9"/>
      <c r="J78" s="9"/>
    </row>
    <row r="79" spans="1:10" ht="60.75" customHeight="1" x14ac:dyDescent="0.2">
      <c r="A79" s="20" t="s">
        <v>343</v>
      </c>
      <c r="B79" s="20" t="s">
        <v>344</v>
      </c>
      <c r="C79" s="21" t="s">
        <v>345</v>
      </c>
      <c r="D79" s="53" t="s">
        <v>346</v>
      </c>
      <c r="E79" s="55" t="s">
        <v>476</v>
      </c>
      <c r="F79" s="55" t="s">
        <v>477</v>
      </c>
      <c r="G79" s="3">
        <f t="shared" si="1"/>
        <v>400000</v>
      </c>
      <c r="H79" s="9">
        <v>400000</v>
      </c>
      <c r="I79" s="9"/>
      <c r="J79" s="9"/>
    </row>
    <row r="80" spans="1:10" ht="60.75" customHeight="1" x14ac:dyDescent="0.2">
      <c r="A80" s="20" t="s">
        <v>497</v>
      </c>
      <c r="B80" s="20" t="s">
        <v>279</v>
      </c>
      <c r="C80" s="21" t="s">
        <v>280</v>
      </c>
      <c r="D80" s="22" t="s">
        <v>281</v>
      </c>
      <c r="E80" s="55" t="s">
        <v>458</v>
      </c>
      <c r="F80" s="55" t="s">
        <v>459</v>
      </c>
      <c r="G80" s="3">
        <f t="shared" si="1"/>
        <v>650000</v>
      </c>
      <c r="H80" s="9"/>
      <c r="I80" s="9">
        <v>650000</v>
      </c>
      <c r="J80" s="9">
        <f>I80</f>
        <v>650000</v>
      </c>
    </row>
    <row r="81" spans="1:10" ht="57.75" customHeight="1" x14ac:dyDescent="0.2">
      <c r="A81" s="20" t="s">
        <v>347</v>
      </c>
      <c r="B81" s="20" t="s">
        <v>348</v>
      </c>
      <c r="C81" s="21" t="s">
        <v>162</v>
      </c>
      <c r="D81" s="53" t="s">
        <v>349</v>
      </c>
      <c r="E81" s="67" t="s">
        <v>478</v>
      </c>
      <c r="F81" s="67" t="s">
        <v>479</v>
      </c>
      <c r="G81" s="3">
        <f t="shared" si="1"/>
        <v>347446.72</v>
      </c>
      <c r="H81" s="9">
        <v>347446.72</v>
      </c>
      <c r="I81" s="9"/>
      <c r="J81" s="9"/>
    </row>
    <row r="82" spans="1:10" ht="51" x14ac:dyDescent="0.2">
      <c r="A82" s="113" t="s">
        <v>350</v>
      </c>
      <c r="B82" s="113" t="s">
        <v>351</v>
      </c>
      <c r="C82" s="113" t="s">
        <v>352</v>
      </c>
      <c r="D82" s="55" t="s">
        <v>480</v>
      </c>
      <c r="E82" s="58" t="s">
        <v>481</v>
      </c>
      <c r="F82" s="69" t="s">
        <v>482</v>
      </c>
      <c r="G82" s="3">
        <f t="shared" si="1"/>
        <v>450000</v>
      </c>
      <c r="H82" s="9">
        <v>450000</v>
      </c>
      <c r="I82" s="9">
        <v>0</v>
      </c>
      <c r="J82" s="9">
        <v>0</v>
      </c>
    </row>
    <row r="83" spans="1:10" ht="51" x14ac:dyDescent="0.2">
      <c r="A83" s="113" t="s">
        <v>354</v>
      </c>
      <c r="B83" s="113" t="s">
        <v>355</v>
      </c>
      <c r="C83" s="113" t="s">
        <v>356</v>
      </c>
      <c r="D83" s="55" t="s">
        <v>357</v>
      </c>
      <c r="E83" s="58" t="s">
        <v>481</v>
      </c>
      <c r="F83" s="69" t="s">
        <v>482</v>
      </c>
      <c r="G83" s="3">
        <f t="shared" si="1"/>
        <v>364100</v>
      </c>
      <c r="H83" s="9">
        <v>0</v>
      </c>
      <c r="I83" s="9">
        <v>364100</v>
      </c>
      <c r="J83" s="9">
        <v>0</v>
      </c>
    </row>
    <row r="84" spans="1:10" x14ac:dyDescent="0.2">
      <c r="A84" s="14" t="s">
        <v>358</v>
      </c>
      <c r="B84" s="15"/>
      <c r="C84" s="16"/>
      <c r="D84" s="17" t="s">
        <v>359</v>
      </c>
      <c r="E84" s="58"/>
      <c r="F84" s="67"/>
      <c r="G84" s="3">
        <f>G85</f>
        <v>60000</v>
      </c>
      <c r="H84" s="9">
        <f>H85</f>
        <v>60000</v>
      </c>
      <c r="I84" s="9">
        <f t="shared" ref="I84:J85" si="5">I85</f>
        <v>0</v>
      </c>
      <c r="J84" s="9">
        <f t="shared" si="5"/>
        <v>0</v>
      </c>
    </row>
    <row r="85" spans="1:10" x14ac:dyDescent="0.2">
      <c r="A85" s="14" t="s">
        <v>360</v>
      </c>
      <c r="B85" s="15"/>
      <c r="C85" s="16"/>
      <c r="D85" s="17" t="s">
        <v>359</v>
      </c>
      <c r="E85" s="58"/>
      <c r="F85" s="67"/>
      <c r="G85" s="3">
        <f>G86</f>
        <v>60000</v>
      </c>
      <c r="H85" s="9">
        <f>H86</f>
        <v>60000</v>
      </c>
      <c r="I85" s="9">
        <f t="shared" si="5"/>
        <v>0</v>
      </c>
      <c r="J85" s="9">
        <f t="shared" si="5"/>
        <v>0</v>
      </c>
    </row>
    <row r="86" spans="1:10" ht="38.25" x14ac:dyDescent="0.2">
      <c r="A86" s="20" t="s">
        <v>362</v>
      </c>
      <c r="B86" s="20" t="s">
        <v>157</v>
      </c>
      <c r="C86" s="21" t="s">
        <v>158</v>
      </c>
      <c r="D86" s="56" t="s">
        <v>159</v>
      </c>
      <c r="E86" s="55" t="s">
        <v>436</v>
      </c>
      <c r="F86" s="58" t="s">
        <v>437</v>
      </c>
      <c r="G86" s="3">
        <f t="shared" si="1"/>
        <v>60000</v>
      </c>
      <c r="H86" s="9">
        <v>60000</v>
      </c>
      <c r="I86" s="9"/>
      <c r="J86" s="9"/>
    </row>
    <row r="87" spans="1:10" x14ac:dyDescent="0.2">
      <c r="A87" s="15" t="s">
        <v>367</v>
      </c>
      <c r="B87" s="15" t="s">
        <v>429</v>
      </c>
      <c r="C87" s="15" t="s">
        <v>429</v>
      </c>
      <c r="D87" s="54" t="s">
        <v>368</v>
      </c>
      <c r="E87" s="54" t="s">
        <v>429</v>
      </c>
      <c r="F87" s="54" t="s">
        <v>429</v>
      </c>
      <c r="G87" s="3">
        <f>G88</f>
        <v>8839400</v>
      </c>
      <c r="H87" s="3">
        <f t="shared" ref="H87:J87" si="6">H88</f>
        <v>4270300</v>
      </c>
      <c r="I87" s="3">
        <f t="shared" si="6"/>
        <v>4569100</v>
      </c>
      <c r="J87" s="3">
        <f t="shared" si="6"/>
        <v>4569100</v>
      </c>
    </row>
    <row r="88" spans="1:10" x14ac:dyDescent="0.2">
      <c r="A88" s="15" t="s">
        <v>369</v>
      </c>
      <c r="B88" s="15" t="s">
        <v>429</v>
      </c>
      <c r="C88" s="15" t="s">
        <v>429</v>
      </c>
      <c r="D88" s="54" t="s">
        <v>368</v>
      </c>
      <c r="E88" s="54" t="s">
        <v>429</v>
      </c>
      <c r="F88" s="54" t="s">
        <v>429</v>
      </c>
      <c r="G88" s="3">
        <f>G91+G92+G93+G94+G95+G96+G97+G89+G90</f>
        <v>8839400</v>
      </c>
      <c r="H88" s="3">
        <f t="shared" ref="H88:J88" si="7">H91+H92+H93+H94+H95+H96+H97+H89+H90</f>
        <v>4270300</v>
      </c>
      <c r="I88" s="3">
        <f t="shared" si="7"/>
        <v>4569100</v>
      </c>
      <c r="J88" s="3">
        <f t="shared" si="7"/>
        <v>4569100</v>
      </c>
    </row>
    <row r="89" spans="1:10" ht="38.25" x14ac:dyDescent="0.2">
      <c r="A89" s="129">
        <v>3719770</v>
      </c>
      <c r="B89" s="129" t="s">
        <v>375</v>
      </c>
      <c r="C89" s="129" t="s">
        <v>141</v>
      </c>
      <c r="D89" s="160" t="s">
        <v>80</v>
      </c>
      <c r="E89" s="55" t="s">
        <v>498</v>
      </c>
      <c r="F89" s="58" t="s">
        <v>499</v>
      </c>
      <c r="G89" s="3">
        <f>H89</f>
        <v>250000</v>
      </c>
      <c r="H89" s="61">
        <v>250000</v>
      </c>
      <c r="I89" s="61"/>
      <c r="J89" s="61"/>
    </row>
    <row r="90" spans="1:10" ht="38.25" x14ac:dyDescent="0.2">
      <c r="A90" s="130"/>
      <c r="B90" s="130"/>
      <c r="C90" s="130"/>
      <c r="D90" s="161"/>
      <c r="E90" s="55" t="s">
        <v>500</v>
      </c>
      <c r="F90" s="58" t="s">
        <v>501</v>
      </c>
      <c r="G90" s="3">
        <f>H90</f>
        <v>150000</v>
      </c>
      <c r="H90" s="84">
        <v>150000</v>
      </c>
      <c r="I90" s="61"/>
      <c r="J90" s="61"/>
    </row>
    <row r="91" spans="1:10" ht="120.75" customHeight="1" x14ac:dyDescent="0.2">
      <c r="A91" s="130"/>
      <c r="B91" s="130"/>
      <c r="C91" s="130"/>
      <c r="D91" s="161"/>
      <c r="E91" s="57" t="s">
        <v>438</v>
      </c>
      <c r="F91" s="58" t="s">
        <v>439</v>
      </c>
      <c r="G91" s="3">
        <f t="shared" ref="G91:G97" si="8">H91+I91</f>
        <v>110700</v>
      </c>
      <c r="H91" s="9">
        <f>110700</f>
        <v>110700</v>
      </c>
      <c r="I91" s="9"/>
      <c r="J91" s="9"/>
    </row>
    <row r="92" spans="1:10" ht="120.75" customHeight="1" x14ac:dyDescent="0.2">
      <c r="A92" s="130"/>
      <c r="B92" s="130"/>
      <c r="C92" s="130"/>
      <c r="D92" s="161"/>
      <c r="E92" s="55" t="s">
        <v>483</v>
      </c>
      <c r="F92" s="58" t="s">
        <v>484</v>
      </c>
      <c r="G92" s="3">
        <f t="shared" si="8"/>
        <v>2550200</v>
      </c>
      <c r="H92" s="9">
        <v>1020100</v>
      </c>
      <c r="I92" s="9">
        <f>1261598+268502</f>
        <v>1530100</v>
      </c>
      <c r="J92" s="9">
        <f>I92</f>
        <v>1530100</v>
      </c>
    </row>
    <row r="93" spans="1:10" ht="120.75" customHeight="1" x14ac:dyDescent="0.2">
      <c r="A93" s="131"/>
      <c r="B93" s="131"/>
      <c r="C93" s="131"/>
      <c r="D93" s="162"/>
      <c r="E93" s="55" t="s">
        <v>485</v>
      </c>
      <c r="F93" s="55" t="s">
        <v>486</v>
      </c>
      <c r="G93" s="3">
        <f t="shared" si="8"/>
        <v>1000000</v>
      </c>
      <c r="H93" s="9"/>
      <c r="I93" s="9">
        <v>1000000</v>
      </c>
      <c r="J93" s="9">
        <f>I93</f>
        <v>1000000</v>
      </c>
    </row>
    <row r="94" spans="1:10" ht="120.75" customHeight="1" x14ac:dyDescent="0.2">
      <c r="A94" s="161"/>
      <c r="B94" s="161"/>
      <c r="C94" s="163"/>
      <c r="D94" s="163"/>
      <c r="E94" s="55" t="s">
        <v>487</v>
      </c>
      <c r="F94" s="58" t="s">
        <v>488</v>
      </c>
      <c r="G94" s="3">
        <f>H94+I94</f>
        <v>106000</v>
      </c>
      <c r="H94" s="9">
        <v>67000</v>
      </c>
      <c r="I94" s="9">
        <v>39000</v>
      </c>
      <c r="J94" s="9">
        <f>I94</f>
        <v>39000</v>
      </c>
    </row>
    <row r="95" spans="1:10" ht="120.75" customHeight="1" x14ac:dyDescent="0.2">
      <c r="A95" s="161"/>
      <c r="B95" s="161"/>
      <c r="C95" s="163"/>
      <c r="D95" s="163"/>
      <c r="E95" s="55" t="s">
        <v>489</v>
      </c>
      <c r="F95" s="58" t="s">
        <v>490</v>
      </c>
      <c r="G95" s="3">
        <f t="shared" si="8"/>
        <v>300000</v>
      </c>
      <c r="H95" s="9">
        <f>150000+150000</f>
        <v>300000</v>
      </c>
      <c r="I95" s="9"/>
      <c r="J95" s="9"/>
    </row>
    <row r="96" spans="1:10" ht="120.75" customHeight="1" x14ac:dyDescent="0.2">
      <c r="A96" s="161"/>
      <c r="B96" s="161"/>
      <c r="C96" s="163"/>
      <c r="D96" s="163"/>
      <c r="E96" s="57" t="s">
        <v>438</v>
      </c>
      <c r="F96" s="58" t="s">
        <v>439</v>
      </c>
      <c r="G96" s="3">
        <f t="shared" si="8"/>
        <v>100000</v>
      </c>
      <c r="H96" s="9">
        <f>100000</f>
        <v>100000</v>
      </c>
      <c r="I96" s="9"/>
      <c r="J96" s="9"/>
    </row>
    <row r="97" spans="1:10" ht="120.75" customHeight="1" x14ac:dyDescent="0.2">
      <c r="A97" s="162"/>
      <c r="B97" s="162"/>
      <c r="C97" s="164"/>
      <c r="D97" s="164"/>
      <c r="E97" s="55" t="s">
        <v>485</v>
      </c>
      <c r="F97" s="55" t="s">
        <v>486</v>
      </c>
      <c r="G97" s="3">
        <f t="shared" si="8"/>
        <v>4272500</v>
      </c>
      <c r="H97" s="9">
        <f>2050000-800000+800000+22500+200000</f>
        <v>2272500</v>
      </c>
      <c r="I97" s="9">
        <f>800000+1200000</f>
        <v>2000000</v>
      </c>
      <c r="J97" s="9">
        <f>I97</f>
        <v>2000000</v>
      </c>
    </row>
    <row r="98" spans="1:10" x14ac:dyDescent="0.2">
      <c r="A98" s="24" t="s">
        <v>74</v>
      </c>
      <c r="B98" s="24" t="s">
        <v>74</v>
      </c>
      <c r="C98" s="24" t="s">
        <v>74</v>
      </c>
      <c r="D98" s="104" t="s">
        <v>379</v>
      </c>
      <c r="E98" s="104" t="s">
        <v>74</v>
      </c>
      <c r="F98" s="104" t="s">
        <v>74</v>
      </c>
      <c r="G98" s="3">
        <f>G68+G87+G24+G13+G57+G84+G65</f>
        <v>415555006.72000003</v>
      </c>
      <c r="H98" s="3">
        <f t="shared" ref="H98:J98" si="9">H68+H87+H24+H13+H57+H84+H65</f>
        <v>374638631.72000003</v>
      </c>
      <c r="I98" s="3">
        <f t="shared" si="9"/>
        <v>40916375</v>
      </c>
      <c r="J98" s="3">
        <f t="shared" si="9"/>
        <v>18902557</v>
      </c>
    </row>
    <row r="100" spans="1:10" x14ac:dyDescent="0.2">
      <c r="A100" s="128" t="s">
        <v>491</v>
      </c>
      <c r="B100" s="128"/>
      <c r="C100" s="128"/>
      <c r="D100" s="128"/>
      <c r="E100" s="128"/>
      <c r="F100" s="128"/>
      <c r="G100" s="128"/>
      <c r="H100" s="128"/>
      <c r="I100" s="128"/>
      <c r="J100" s="128"/>
    </row>
    <row r="102" spans="1:10" x14ac:dyDescent="0.2">
      <c r="G102" s="10"/>
    </row>
    <row r="103" spans="1:10" x14ac:dyDescent="0.2">
      <c r="G103" s="5"/>
    </row>
    <row r="106" spans="1:10" x14ac:dyDescent="0.2">
      <c r="G106" s="5"/>
      <c r="H106" s="5"/>
      <c r="I106" s="5"/>
      <c r="J106" s="5"/>
    </row>
    <row r="112" spans="1:10" x14ac:dyDescent="0.2">
      <c r="I112" s="5"/>
    </row>
    <row r="115" spans="8:8" x14ac:dyDescent="0.2">
      <c r="H115" s="5"/>
    </row>
    <row r="116" spans="8:8" x14ac:dyDescent="0.2">
      <c r="H116" s="5"/>
    </row>
  </sheetData>
  <mergeCells count="26">
    <mergeCell ref="A100:J100"/>
    <mergeCell ref="H3:J3"/>
    <mergeCell ref="H4:J4"/>
    <mergeCell ref="H5:J5"/>
    <mergeCell ref="A6:J6"/>
    <mergeCell ref="A10:A11"/>
    <mergeCell ref="B10:B11"/>
    <mergeCell ref="C10:C11"/>
    <mergeCell ref="D10:D11"/>
    <mergeCell ref="E10:E11"/>
    <mergeCell ref="F10:F11"/>
    <mergeCell ref="G10:G11"/>
    <mergeCell ref="H10:H11"/>
    <mergeCell ref="I10:J10"/>
    <mergeCell ref="A15:A16"/>
    <mergeCell ref="B15:B16"/>
    <mergeCell ref="C15:C16"/>
    <mergeCell ref="D15:D16"/>
    <mergeCell ref="A89:A93"/>
    <mergeCell ref="B89:B93"/>
    <mergeCell ref="C89:C93"/>
    <mergeCell ref="D89:D93"/>
    <mergeCell ref="A94:A97"/>
    <mergeCell ref="B94:B97"/>
    <mergeCell ref="C94:C97"/>
    <mergeCell ref="D94:D9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додаток 1</vt:lpstr>
      <vt:lpstr>додаток 2</vt:lpstr>
      <vt:lpstr>додаток 3</vt:lpstr>
      <vt:lpstr>додаток 5</vt:lpstr>
      <vt:lpstr>додаток 7</vt:lpstr>
      <vt:lpstr>'додаток 1'!Область_печати</vt:lpstr>
      <vt:lpstr>'додаток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ProDesk</dc:creator>
  <cp:lastModifiedBy>HP ProDesk</cp:lastModifiedBy>
  <cp:lastPrinted>2025-07-25T11:02:34Z</cp:lastPrinted>
  <dcterms:created xsi:type="dcterms:W3CDTF">2024-10-21T06:54:13Z</dcterms:created>
  <dcterms:modified xsi:type="dcterms:W3CDTF">2025-09-09T08:24:33Z</dcterms:modified>
</cp:coreProperties>
</file>