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vlyk.Nataliia\Desktop\Зміни до БР-2021 (лютий)\"/>
    </mc:Choice>
  </mc:AlternateContent>
  <bookViews>
    <workbookView xWindow="0" yWindow="0" windowWidth="28800" windowHeight="12000"/>
  </bookViews>
  <sheets>
    <sheet name="Додаток" sheetId="1" r:id="rId1"/>
  </sheets>
  <definedNames>
    <definedName name="_xlnm._FilterDatabase" localSheetId="0" hidden="1">Додаток!$A$11:$J$974</definedName>
    <definedName name="_xlnm.Print_Titles" localSheetId="0">Додаток!$11:$11</definedName>
    <definedName name="_xlnm.Print_Area" localSheetId="0">Додаток!$A$1:$J$985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74" i="1" l="1"/>
  <c r="I944" i="1" l="1"/>
  <c r="I973" i="1" l="1"/>
  <c r="I971" i="1" s="1"/>
  <c r="I938" i="1"/>
  <c r="I933" i="1"/>
  <c r="I929" i="1"/>
  <c r="I924" i="1"/>
  <c r="I916" i="1"/>
  <c r="I910" i="1"/>
  <c r="I902" i="1"/>
  <c r="I898" i="1"/>
  <c r="I895" i="1"/>
  <c r="I891" i="1"/>
  <c r="I883" i="1"/>
  <c r="J882" i="1"/>
  <c r="I880" i="1"/>
  <c r="I870" i="1"/>
  <c r="I820" i="1"/>
  <c r="I808" i="1"/>
  <c r="I795" i="1"/>
  <c r="I781" i="1"/>
  <c r="I771" i="1"/>
  <c r="J766" i="1"/>
  <c r="I762" i="1"/>
  <c r="I761" i="1"/>
  <c r="I759" i="1"/>
  <c r="I740" i="1"/>
  <c r="I737" i="1"/>
  <c r="I734" i="1"/>
  <c r="I726" i="1"/>
  <c r="I724" i="1"/>
  <c r="I722" i="1" s="1"/>
  <c r="I718" i="1"/>
  <c r="I715" i="1"/>
  <c r="I709" i="1"/>
  <c r="I706" i="1"/>
  <c r="I702" i="1"/>
  <c r="I700" i="1"/>
  <c r="I694" i="1"/>
  <c r="I684" i="1"/>
  <c r="I680" i="1"/>
  <c r="I676" i="1"/>
  <c r="I675" i="1"/>
  <c r="I673" i="1" s="1"/>
  <c r="I668" i="1"/>
  <c r="I665" i="1" s="1"/>
  <c r="I664" i="1"/>
  <c r="I663" i="1"/>
  <c r="J648" i="1"/>
  <c r="I608" i="1"/>
  <c r="I588" i="1"/>
  <c r="I585" i="1"/>
  <c r="I584" i="1"/>
  <c r="I583" i="1"/>
  <c r="I582" i="1"/>
  <c r="I581" i="1"/>
  <c r="I580" i="1"/>
  <c r="I562" i="1"/>
  <c r="I545" i="1"/>
  <c r="I527" i="1"/>
  <c r="I465" i="1"/>
  <c r="I460" i="1"/>
  <c r="I436" i="1"/>
  <c r="I435" i="1"/>
  <c r="I369" i="1" s="1"/>
  <c r="I56" i="1"/>
  <c r="I55" i="1"/>
  <c r="I34" i="1"/>
  <c r="I31" i="1"/>
  <c r="I24" i="1"/>
  <c r="I23" i="1"/>
  <c r="I20" i="1" s="1"/>
  <c r="I15" i="1"/>
  <c r="I12" i="1"/>
  <c r="I807" i="1" l="1"/>
  <c r="I552" i="1"/>
  <c r="I37" i="1"/>
  <c r="I690" i="1"/>
  <c r="I661" i="1"/>
  <c r="I752" i="1"/>
</calcChain>
</file>

<file path=xl/sharedStrings.xml><?xml version="1.0" encoding="utf-8"?>
<sst xmlns="http://schemas.openxmlformats.org/spreadsheetml/2006/main" count="4695" uniqueCount="1175">
  <si>
    <t>Додаток 1</t>
  </si>
  <si>
    <t>від ______________ № _____</t>
  </si>
  <si>
    <t>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2021 році</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</si>
  <si>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</si>
  <si>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</si>
  <si>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</si>
  <si>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</si>
  <si>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</si>
  <si>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</si>
  <si>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</si>
  <si>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</si>
  <si>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</si>
  <si>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</si>
  <si>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бюджетного періоді, гривень</t>
  </si>
  <si>
    <t>Рівень готовності об'єкта на кінець бюджетного періоду, %</t>
  </si>
  <si>
    <t>0100000</t>
  </si>
  <si>
    <t>Управління "Секретаріат ради"</t>
  </si>
  <si>
    <t>0110000</t>
  </si>
  <si>
    <t>0110160</t>
  </si>
  <si>
    <t>0160</t>
  </si>
  <si>
    <t>0111</t>
  </si>
  <si>
    <t>Керівництво і управління у сфері забезпечення діяльності депутатського корпусу Львівської міської ради</t>
  </si>
  <si>
    <t>Придбання обладнання та предметів довгострокового користування</t>
  </si>
  <si>
    <t>0200000</t>
  </si>
  <si>
    <t>Виконавчий комітет Львівської міської ради</t>
  </si>
  <si>
    <t>0210000</t>
  </si>
  <si>
    <t>0210160</t>
  </si>
  <si>
    <t>Керівництво і управління у сфері забезпечення діяльності виконавчих органів Львівської міської ради</t>
  </si>
  <si>
    <t>0210180</t>
  </si>
  <si>
    <t>0180</t>
  </si>
  <si>
    <t>0133</t>
  </si>
  <si>
    <t>Інша діяльність у сфері державного управління</t>
  </si>
  <si>
    <t>Придбання обладнання та предметів довгострокового користування (трудовий архів)</t>
  </si>
  <si>
    <t>0217670</t>
  </si>
  <si>
    <t>7670</t>
  </si>
  <si>
    <t>0490</t>
  </si>
  <si>
    <t>Внески до статутного капіталу суб'єктів господарювання</t>
  </si>
  <si>
    <t>Внески до статутного капіталу комунальної установи Інституту міста</t>
  </si>
  <si>
    <t>Департамент адміністративних послуг</t>
  </si>
  <si>
    <t>Керівництво і управління у сфері надання інформаційних та адміністративних послуг</t>
  </si>
  <si>
    <t>Внески до статутного капіталу ЛКП "Ратуша-сервіс"</t>
  </si>
  <si>
    <t>Юридичний департамент</t>
  </si>
  <si>
    <t xml:space="preserve">Керівництво і управління у сфері правової роботи у Львівській міській раді </t>
  </si>
  <si>
    <t>0217370</t>
  </si>
  <si>
    <t>Реалізація інших заходів щодо соціально-економічного розвитку територій</t>
  </si>
  <si>
    <t>Придбання майнових прав на нежитлове приміщення у новозбудованому товариством з обмеженою відповідальністю "Львівський дорожній навчально-курсовий комбінат" багатоквартирному житловому комплексі з вбудованими приміщеннями громадського призначення та творчими майстернями на вул. Пасічній, 49-А</t>
  </si>
  <si>
    <t>Викуп для суспільних потреб об'єкта нерухомого майна садового будинку, урочище Мале Голоско, буд. № 14</t>
  </si>
  <si>
    <t>Викуп для суспільних потреб об'єкта нерухомого майна садового будинку, урочище Мале Голоско, буд. № 9</t>
  </si>
  <si>
    <t>Придбання об'єкта нерухомого майна-квартири № 11 на пл. Святого Юра, 5</t>
  </si>
  <si>
    <t>Управління персоналом</t>
  </si>
  <si>
    <t>Керівництво і управління у сфері реалізації кадрової стратегії Львівської міської ради</t>
  </si>
  <si>
    <t>Департамент міської агломерації</t>
  </si>
  <si>
    <t>Керівництво і управління у сфері містобудування</t>
  </si>
  <si>
    <t>Департамент містобудування</t>
  </si>
  <si>
    <t>0214081</t>
  </si>
  <si>
    <t>0829</t>
  </si>
  <si>
    <t>Забезпечення діяльності інших закладів в галузі культури і мистецтва</t>
  </si>
  <si>
    <t>Закупівля техніки для подрібнення гілок для РЛП "Знесіння"</t>
  </si>
  <si>
    <t>Закупівля спортивного комплексу та вуличних тренажерів для облаштування маршруту здоров'я на території РЛП "Знесіння", м. Львів</t>
  </si>
  <si>
    <t>0216030</t>
  </si>
  <si>
    <t>0620</t>
  </si>
  <si>
    <t>Організація благоустрою населених пунктів</t>
  </si>
  <si>
    <t>Придбання паркових лавок для природоохоронної рекреаційної установи парку-пам'ятки садово-паркового мистецтва загальнодержавного значення "Стрийський парк"</t>
  </si>
  <si>
    <t>0217310</t>
  </si>
  <si>
    <t>0443</t>
  </si>
  <si>
    <t>Будівництво об’єктів житлово-комунального господарства</t>
  </si>
  <si>
    <t>Виготовлення проектно-кошторисної документації на об'єкт "Капітальний ремонт доріжки та підпірної стінки біля пішохідного підйому на території РЛП "Знесіння" на вул. Барвінських, м. Львів"</t>
  </si>
  <si>
    <t>Реконструкція освітлення верхньої частини парку у природоохоронній рекреаційній установі парку-пам'ятці садово-паркового мистецтва загальнодержавного значення "Стрийський парк"</t>
  </si>
  <si>
    <t>2020-2021</t>
  </si>
  <si>
    <t>0217324</t>
  </si>
  <si>
    <t>7324</t>
  </si>
  <si>
    <t>Будівництво установ та закладів культури</t>
  </si>
  <si>
    <t>Капітальний ремонт господарської будівлі Б-1 для облаштування кухні зоологічного відділу РЛП "Знесіння"</t>
  </si>
  <si>
    <t>Капітальний ремонт котельні з облаштуванням карантинного приміщення для тварин на території інформаційно-освітнього центру РЛП "Знесіння"</t>
  </si>
  <si>
    <t>Облаштування системи водопостачання та водовідведення на території інформаційно-освітнього центру РЛП "Знесіння" на вул. О. Довбуша, 24, м. Львів</t>
  </si>
  <si>
    <t>Капітальний ремонт асфальтного покриття і заміна його бруківкою після проведення робіт з каналізування території інформаційно-освітнього центру РЛП "Знесіння" на вул. О. Довбуша, 24, м. Львів</t>
  </si>
  <si>
    <t>Капітальний ремонт будівлі Ж-1 для складування відходів тварин та птахів зоологічного відділу РЛП "Знесіння"</t>
  </si>
  <si>
    <t xml:space="preserve">Реконструкція мереж зовнішнього електропостачання нежитлових будівель у природоохоронній рекреаційній установі парку-пам’ятці садово-паркового мистецтва загальнодержавного значення "Стрийський парк" за адресою: м. Львів, вул. Стрийська, 15 </t>
  </si>
  <si>
    <t>Капітальний ремонт нежитлової будівлі літ "А'-1" (адміністративний корпус № 1) на вул. Стрийській, 15 у м. Львові</t>
  </si>
  <si>
    <t>2018-2020</t>
  </si>
  <si>
    <t>Капітальний ремонт вхідної групи Стрийського парку зі сторони вул. Паркової у м. Львові (в т. ч. виготовлення ПКД)</t>
  </si>
  <si>
    <t>0217340</t>
  </si>
  <si>
    <t>7340</t>
  </si>
  <si>
    <t>Проектування, реставрація та охорона пам'яток архітектури</t>
  </si>
  <si>
    <t xml:space="preserve">Реконструкція фонтану "Русалка" у природоохоронній рекреаційній установі парку-пам'ятці садово-паркового мистецтва загальнодержавного значення "Стрийський парк" </t>
  </si>
  <si>
    <t>Внески до статутного капіталу КП "Адміністративно-технічне управління"</t>
  </si>
  <si>
    <t>Внески до статутного капіталу ЛКП "Зелений Львів"</t>
  </si>
  <si>
    <t>0600000</t>
  </si>
  <si>
    <t>Управління освіти</t>
  </si>
  <si>
    <t>0610000</t>
  </si>
  <si>
    <t>0611010</t>
  </si>
  <si>
    <t>1010</t>
  </si>
  <si>
    <t>0910</t>
  </si>
  <si>
    <t>Надання дошкільної освіти</t>
  </si>
  <si>
    <t>Придбання обладнання та предметів довготривалого користування для ЗДО № 168 на вул. Кульпарківській, 182, у м. Львові</t>
  </si>
  <si>
    <t>Придбання обладнання та предметів довгострокового користування для закладів дошкільної освіти Шевченківського та Залізничного районів</t>
  </si>
  <si>
    <t>Придбання обладнання та предметів довгострокового користування для закладів дошкільної освіти Сихівського та Личаківського районів</t>
  </si>
  <si>
    <t>Придбання обладнання та предметів довгострокового користування для закладів дошкільної освіти Галицького та Франківського районів</t>
  </si>
  <si>
    <t>0611021</t>
  </si>
  <si>
    <t>1021</t>
  </si>
  <si>
    <t>0921</t>
  </si>
  <si>
    <t>Надання загальної середньої освіти закладами загальної середньої освіти</t>
  </si>
  <si>
    <t>Придбання обладнання і предметів довгострокового користування для ліцею № 46 ім. В. Чорновола ЛМР на вул. Науковій, 90 у м. Львові</t>
  </si>
  <si>
    <t>Придбання обладнання і предметів довгострокового користування для Класичної гімназії при Львівському національному університеті імені Івана Франка спортивного залу на вул. Пороховій, 3</t>
  </si>
  <si>
    <t>Придбання обладнання і предметів довгострокового користування для ПШ "Малюк" ЛМР на вул. Володимира Великого, 41-А</t>
  </si>
  <si>
    <t>Придбання обладнання і предметів довгострокового користування для Львівської лінгвістичної гімназії на вул. Кирила і Мефодія, 17-А</t>
  </si>
  <si>
    <t>Придбання обладнання і предметів довгострокового користування для ЛДК СЗШ № 3 на вул. С. Бандери, 11 у м. Львові</t>
  </si>
  <si>
    <t>Придбання обладнання і предметів довгострокового користування у Ліцеї № 28 ЛМР на вул. Тютюнників, 2 у м. Львові</t>
  </si>
  <si>
    <t>Придбання обладнання і предметів довгострокового користування у Ліцеї № 52 ЛМР на вул. М. Гоголя, 17 у м. Львові</t>
  </si>
  <si>
    <t>Придбання обладнання і предметів довгострокового користування у ліцеї ім. В. Симоненка на вул. В. Симоненка, 6 у м. Львові</t>
  </si>
  <si>
    <t>Придбання обладнання та предметів довготривалого користування для ліцею № 37 ЛМР на вул. Солодовій, 6</t>
  </si>
  <si>
    <t>Придбання обладнання та предметів довготривалого користування для ліцею № 8 ЛМР на вул. Підвальній, 2</t>
  </si>
  <si>
    <t>Придбання обладнання та предметів довготривалого користування для ліцею № 6 ЛМР на вул. Зеленій, 22</t>
  </si>
  <si>
    <t>Придбання обладнання та предметів довготривалого користування для ліцею "Львівський" ЛМР на вул. Лисиницькій, 3</t>
  </si>
  <si>
    <t>Придбання обладнання та предметів довготривалого користування для ліцею № 93 ЛМР на вул. А. Кос-Анатольського, 10</t>
  </si>
  <si>
    <t>Придбання обладнання та предметів довготривалого користування для ПШ "Світанок" ЛМР на вул. С. Петлюри, 43-А</t>
  </si>
  <si>
    <t>Придбання обладнання та предметів довготривалого користування для ліцею № 81 ім. П. Сагайдачного ЛМР</t>
  </si>
  <si>
    <t xml:space="preserve">Придбання обладнання та предметів довготривалого користування для ЛУГГ ім. Олени Степанівни з поглибленим вивченням українознавства та англійської мови на вул. О. Степанівни, 13 у м. Львові </t>
  </si>
  <si>
    <t>Придбання обладнання та предметів довготривалого користування для СЗШ № 30 на вул. Гетьмана І. Мазепи, 31 у м. Львові</t>
  </si>
  <si>
    <t>Придбання обладнання та предметів довготривалого користування для ЛФМЛ на вул. В. Караджича, 29 у м. Львові</t>
  </si>
  <si>
    <t>Придбання обладнання та предметів довготривалого користування для гімназії "Євшан" на вул. Любінській, 93-А у м. Львові</t>
  </si>
  <si>
    <t>Придбання обладнання та предметів довготривалого користування для Львівської правничої гімназії на вул. М. Леонтовича, 2 у м. Львові</t>
  </si>
  <si>
    <t>Придбання обладнання та предметів довготривалого користування для Львівського економічного ліцею на вул. М. Хвильового, 35</t>
  </si>
  <si>
    <t>0617321</t>
  </si>
  <si>
    <t>7321</t>
  </si>
  <si>
    <t>Будівництво освітніх установ та закладів</t>
  </si>
  <si>
    <t>Капітальний ремонт з проведенням протиаварійних робіт спортивного залу ліцею ім. В. Стуса на вул. Повстанській, 14 у м. Львові</t>
  </si>
  <si>
    <t>2019-2021</t>
  </si>
  <si>
    <t>Проведення невідкладних аварійно-відновлювальних робіт з виведення з аварійного стану окремих конструкційних елементів даху і фасаду СЗШ № 62 на вул. Театральній, 15 (ремонтно-реставраційні роботи)</t>
  </si>
  <si>
    <t>Проведення невідкладних аварійно-відновлювальних робіт із виведення з аварійного стану окремих конструкційних елементів будівлі ліцею № 70 на вул. Дорога Кривчицька</t>
  </si>
  <si>
    <t>Проведення невідкладних аварійно-відновлювальних робіт з виведення із аварійного стану окремих конструкційних елементів підпірно- огороджувальної стінки закладу дошкільної освіти № 170 на вул. Я. Ярославенка, 24 у м. Львові</t>
  </si>
  <si>
    <t>Проведення невідкладних аварійно-відновлювальних робіт з виведення із аварійного стану будівлі Львівської української гуманітарної гімназії ім. О. Степанівни на вул. Олени Степанівни, 13</t>
  </si>
  <si>
    <t>Капітальний ремонт басейну ліцею ім. І. Пулюя на вул. І. Пулюя, 16 у м. Львові</t>
  </si>
  <si>
    <t>Капітальний ремонт басейну у ЗШ "Первоцвіт" на вул. А. Манастирського, 9</t>
  </si>
  <si>
    <t>2020-2022</t>
  </si>
  <si>
    <t>Капітальний ремонт басейну у СЗШ № 86 на вул. Фр. Скорини, 34</t>
  </si>
  <si>
    <t>Капітальний ремонт басейну у СЗШ № 72 на вул. Зубрівській, 1</t>
  </si>
  <si>
    <t>Капітальний ремонт басейну СЗШ I-III ст. № 29 на вул. В. Сухомлинського, 6 у м. Винники</t>
  </si>
  <si>
    <t>2017-2022</t>
  </si>
  <si>
    <t>Капітальний ремонт басейну ЗДО (ясла-садок) компенсуючого типу "Веселка" Львівської міської ради на вул. Китайській, 6-А</t>
  </si>
  <si>
    <t>2021-2022</t>
  </si>
  <si>
    <t>Капітальний ремонт басейну ЗДО № 5 на вул. Таджицькій, 21</t>
  </si>
  <si>
    <t>Капітальний ремонт басейну ЛЗШ № 43, м. Львів вул. Т. Масарика, 9</t>
  </si>
  <si>
    <t>Капітальний ремонт басейну у ліцеї № 94 на вул. Т. Шевченка, 324 у м. Львові</t>
  </si>
  <si>
    <t>Капітальний ремонт басейну СЗШ № 97 на вул. І. Миколайчука, 18 у м. Львові</t>
  </si>
  <si>
    <t>Капітальний ремонт басейну ЗДО (ясла-садок) № 57 на вул. Ю. Липи, 33 у м. Львові</t>
  </si>
  <si>
    <t>Будівництво дитячого дошкільного навчального закладу на вул. Білогорща, 3-А із знесенням існуючої нежитлової будівлі</t>
  </si>
  <si>
    <t>2020-2023</t>
  </si>
  <si>
    <t>Капітальний ремонт приміщення з метою відновлення ДНЗ № 97 на вул. Дністерській, 25</t>
  </si>
  <si>
    <t>2019-2022</t>
  </si>
  <si>
    <t>Капітальний ремонт приміщень з метою відновлення ДНЗ ПЗ "Будинок школярів" на вул. Б. Грінченка, 4-А</t>
  </si>
  <si>
    <t>Ремонтно-реставраційні роботи з метою відновлення функціонування дошкільного навчального закладу на вул. Сяйво, 16 у м. Львові</t>
  </si>
  <si>
    <t>Капітальний ремонт ДНЗ № 96 на вул. Клепарівській 31 у м. Львові</t>
  </si>
  <si>
    <t>Капітальний ремонт приміщень ЗДО № 31 на вул. П. Панча, 16</t>
  </si>
  <si>
    <t>Реконструкція дошкільного навчального закладу на вул. Медової Печери, 13 у м. Львові</t>
  </si>
  <si>
    <t>2015-2022</t>
  </si>
  <si>
    <t>Капітальний ремонт ДНЗ № 111 на вул. І. Виговського, 1-А у м. Львів</t>
  </si>
  <si>
    <t>Капітальний ремонт із заміною вікон у ліцеї № 2 на вул. Володимира Великого, 55-А у м. Львові</t>
  </si>
  <si>
    <t>Капітальний ремонт із заміною вікон в ЗДО № 183 на вул. Хуторівці, 44</t>
  </si>
  <si>
    <t>Капітальний ремонт із заміною вікон У СЗШ № 60 міста Львова на вул. Сигнівці,1 у м. Львові</t>
  </si>
  <si>
    <t>Капітальний ремонт із заміною вікон гімназії "Престиж" на вул. Ветеранів, 11 у м. Львові</t>
  </si>
  <si>
    <t>Капітальний ремонт із заміною вікон у закладах дошкільної освіти</t>
  </si>
  <si>
    <t>Капітальний ремонт із заміною вікон у закладах загальної середньої освіти</t>
  </si>
  <si>
    <t>Капітальний ремонт із заміною вікон у закладах позашкільної освіти</t>
  </si>
  <si>
    <t>Капітальний ремонт території СЗШ № 53 на просп. В. Чорновола, 6 та СЗШ № 87 на вул. Замарстинівській, 11 (І черга)</t>
  </si>
  <si>
    <t>Реконструкція з добудовою НВК "Школа-садок "Провесінь" на вул. Тракт Глинянський, 151-Б</t>
  </si>
  <si>
    <t>2018-2022</t>
  </si>
  <si>
    <t>Капітальний ремонт фасаду, зовнішнього водовідведення та гідроізоляція фундаментів будівлі навчально-методичного центру освіти м. Львова на пл. Данила Галицького, 4</t>
  </si>
  <si>
    <t>Капітальний ремонт приміщень центру професійного розвитку педагогічних працівників м. Львова на пл. Данила Галицького, 4</t>
  </si>
  <si>
    <t>Капітальний ремонт території СЗШ № 48 на вул. І. Рубчака, 8 у м. Львові</t>
  </si>
  <si>
    <t>Капітальний ремонт території в СЗШ № 50 на вул. Т. Комаринця, 2 у м. Львові</t>
  </si>
  <si>
    <t>Капітальний ремонт із заміною підлоги у ліцеї № 66 на вул. Науковій, 92 у м. Львові</t>
  </si>
  <si>
    <t>Капітальний ремонт приміщень другого поверху із облаштуванням сучасного освітнього простору у ліцеї ім. В. Стуса ЛМР на вул. Повстанській, 14</t>
  </si>
  <si>
    <t>Капітальний ремонт приміщень у Львівській академічній гімназії при НУ "Львівська політехніка" на вул. С. Бандери, 14 у м. Львові</t>
  </si>
  <si>
    <t>Капітальний ремонт огорожі ліцею "Галицький" ЛМР на вул. Замковій, 4 у м. Львові</t>
  </si>
  <si>
    <t>Реконструкція території з облаштуванням доріжок у ліцеї "Галицький" на вул. Замковій, 4 у м. Львові</t>
  </si>
  <si>
    <t>Капітальний ремонт зовнішньої системи водовідведення з підключенням до міської водоприймальної мережі в СЗШ № 10 імені святої Марії Магдалини на вул. Генерала Т. Чупринки, 1 (в т. ч. виготовлення ПКД та експертиза проекту)</t>
  </si>
  <si>
    <t>Ремонтно-реставраційні роботи гідроізоляції фундаментів та дренажу будівлі Ліцею № 28 ЛМР на вул. Тютюнників, 2 у м. Львові</t>
  </si>
  <si>
    <t>Ремонтно-реставраційні роботи пам'ятки архітектури місцевого значення ЗЗСО № 87 імені Ірини Калинець Львівської міської ради на вул. Замарстинівській, 11 (ох. № 2119)</t>
  </si>
  <si>
    <t>Капітальний ремонт ресурсної кімнати у ЗДО № 73 на вул. М. Бойчука, 7 у м. Львові</t>
  </si>
  <si>
    <t>Роботи з нестандартного приєднання до електричних мереж системи розподілу з проектуванням лінійної частини приєднання СЗШ № 72 на вул. Зубрівській, 1</t>
  </si>
  <si>
    <t>Капітальний ремонт території із встановленням огорожі у СЗШ № 42 на вул. Каштановій, 9</t>
  </si>
  <si>
    <t>Капітальний ремонт гідроізоляції фундаменту ліцею № 37 ЛМР на вул. Личаківській, 38</t>
  </si>
  <si>
    <t>Капітальний ремонт огорожі у ліцеї № 6 ЛМР на вул. Зеленій, 22</t>
  </si>
  <si>
    <t>Капітальний ремонт благоустрою території ДНЗ № 97 на вул. Дністерській, 25 у м. Львові (в т. ч виготовлення ПКД)</t>
  </si>
  <si>
    <t>Капітальний ремонт благоустрою території (зовнішні мережі водопостачання, каналізування та електропостачання) ДНЗ № 97 на вул. Дністерській, 25</t>
  </si>
  <si>
    <t>Капітальний ремонт конструктивних елементів, водопостачання та водовідведення будівлі ЗДО № 92 на вул. Карпатській, 12</t>
  </si>
  <si>
    <t>Капітальний ремонт приміщень ЦТДЮГ на вул. А. Вахнянина, 29</t>
  </si>
  <si>
    <t>Капітальний ремонт приміщень ЦДЮТ Залізничного району на вул. Городоцькій, 38</t>
  </si>
  <si>
    <t>Капітальний ремонт будівлі СЗШ № 33 на вул. Т. Шевченка, 34</t>
  </si>
  <si>
    <t>Капітальний ремонт сходів СЗШ № 33 на вул. Т. Шевченка, 34 (в т. ч. виготовлення ПКД та експертиза проекту)</t>
  </si>
  <si>
    <t>Капітальний ремонт огорожі СЗШ № 44 ім. Т. Шевченка на вул. Я. Пстрака, 1</t>
  </si>
  <si>
    <t>Капітальний ремонт фасаду ПШ № 53 на просп. В. Чорновола, 6</t>
  </si>
  <si>
    <t>Капітальний ремонт приміщень на вул. Т. Окуневського, 1</t>
  </si>
  <si>
    <t>Капітальний ремонт приміщень СЗШ № 60 на вул. П. Полтави, 32 у м. Львові</t>
  </si>
  <si>
    <t>Капітальний ремонт будівлі СЗШ № 78 на вул. Замарстинівській, 132</t>
  </si>
  <si>
    <t>Капітальний ремонт будівлі ЛУГГ на вул. Олени Степанівни, 13</t>
  </si>
  <si>
    <t>Ремонтно-реставраційні роботи фасаду НВК "ШКТ-ЛТЛ" на вул. Таманській, 11</t>
  </si>
  <si>
    <t>Капітальний ремонт електромережі у ДНЗ на вул. Д. Чижевського, 43</t>
  </si>
  <si>
    <t>Влаштування індивідуального теплового пункту (ІТП) ДНЗ № 102 на вул. Медової Печери, 13</t>
  </si>
  <si>
    <t>Капітальний ремонт ЗДО (ясла-садок) № 29 ЛМР на вул. П. Чайковського, 22</t>
  </si>
  <si>
    <t>Капітальний ремонт горища будівлі ЦДЮТ Залізничного району на вул. Є. Олесницького, 2</t>
  </si>
  <si>
    <t>Капітальний ремонт фасаду ЗДО на вул. Є. Олесницького, 2</t>
  </si>
  <si>
    <t>Виготовлення ПКД Капітальний ремонт благоустрою території ЗЗСО № 96 на вул. О. Довженка, 13</t>
  </si>
  <si>
    <t>Виготовлення ПКД на капітальний ремонт із відновленням благоустрою території СЗШ № 72 на вул. Зубрівській, 1 у м. Львові</t>
  </si>
  <si>
    <t>Капітальний ремонт приміщень НВК "Школа гімназія І-ІІІ ст. Блаженного Климентія та Андрея Шептицьких" на вул. Г. Хоткевича, 16</t>
  </si>
  <si>
    <t>Капітальний ремонт приміщень ЗШ "Дивосвіт" на вул. К. Трильовського, 24</t>
  </si>
  <si>
    <t>Капітальний ремонт приміщень ЗДО (ясла-садок) компенсуючого типу "Веселка" Львівської міської ради на вул. Китайській, 6-А</t>
  </si>
  <si>
    <t>Капітальний ремонт з утепленням фасаду у ЗДО (ясла-садок) № 94 на вул. М. Яцкова, 15 у м. Львові</t>
  </si>
  <si>
    <t>Капітальний ремонт пральні ЗДО № 166 на вул. О. Кульчицької, 10-А</t>
  </si>
  <si>
    <t xml:space="preserve">Благоустрій території у ЗДО (ясла-садок) компенсуючого типу № 31 ЛМР Львівської області на вул. П. Панча, 16 у </t>
  </si>
  <si>
    <t>Капітальний ремонт території ліцею № 81 ім. П. Сагайдачного Львівської міської ради на вул. Гетьмана І. Мазепи,1-А</t>
  </si>
  <si>
    <t>Капітальний ремонт будівлі ЦДЮТ Залізничного району на вул. Замкненій, 9</t>
  </si>
  <si>
    <t>Виготовлення ПКД на капітальний ремонт приміщень ЛЗШ І-ІІІ ступенів № 74 ЛМР смт. Рудне на вул. І. Огієнка, 9 з метою створення школи мистецтв</t>
  </si>
  <si>
    <t>Реконструкція системи опалення ДПЗОВ "Старт" у с. Коростів Сколівського району Львівської області</t>
  </si>
  <si>
    <t>Капітальний ремонт системи опалення СЗШ № 31 на вул. Княгині Ольги, 104 (в т. ч. виготовлення ПКД та проведення експертизи проекту)</t>
  </si>
  <si>
    <t>Реконструкція системи опалення з ліквідацією пічного опалення ЗДО № 3 на вул. Т. Копистинського, 14</t>
  </si>
  <si>
    <t>Реконструкція системи опалення з ліквідацією пічного опалення ЗДО № 29 на вул. П. Чайковського, 22</t>
  </si>
  <si>
    <t>Капітальний ремонт системи опалення ліцею "Оріяна" Львівської міської ради на вул. В. Чукаріна, 3 (в т. ч. виготовлення ПКД та проведення експертизи проекту)</t>
  </si>
  <si>
    <t>2021-2023</t>
  </si>
  <si>
    <t>Капітальний ремонт системи опалення СЗШ № 72 на вул. Зубрівській, 1</t>
  </si>
  <si>
    <t>Капітальний ремонт системи опалення ЗСШ "Лідер" на вул. М. Некрасова, 59 (в т. ч. виготовлення ПКД та проведення експертизи проекту)</t>
  </si>
  <si>
    <t>Капітальний ремонт системи опалення ПШ "Дзвіночок" на вул. М. Некрасова, 31 (в т. ч. виготовлення ПКД та проведення експертизи проекту)</t>
  </si>
  <si>
    <t>Капітальний ремонт системи опалення СЗШ I-III ст. № 29 на вул. В. Сухомлинського, 6 у м. Винники (в т. ч. виготовлення ПКД та проведення експертизи проекту)</t>
  </si>
  <si>
    <t>Реконструкція системи теплозабезпечення у СЗШ № 47 на вул. Галицькій, 54 у м. Винники</t>
  </si>
  <si>
    <t>Капітальний ремонт системи опалення у ЗДО № 130 вул. К. Трильовського, 9</t>
  </si>
  <si>
    <t>Капітальний ремонт системи опалення СЗШ № 60 на вул. Сигнівці, 1 (в т. ч. виготовлення ПКД та проведення експертизи проекту)</t>
  </si>
  <si>
    <t>Капітальний ремонт системи опалення ліцею "Гроно" Львівської міської ради на вул. Вигоди, 27</t>
  </si>
  <si>
    <t>Ремонт (реставраційний) системи теплозабезпечення НВК "Школа комп'ютерних технологій - Львівський технологічний ліцей" на вул. Таманській, 11</t>
  </si>
  <si>
    <t>Реконструкція системи опалення з ліквідацією пічного опалення ЗДО № 23 на вул. Вернигори, 7</t>
  </si>
  <si>
    <t>Ремонт (реставраційний) системи опалення з ліквідацією пічного опалення у ЗДО № 26 на вул. І. Гушалевича, 5 у м. Львові</t>
  </si>
  <si>
    <t>Капітальний ремонт даху з водовідведенням у ліцеї № 51 ім. І. Франка ЛМР на вул. Скісній, 1 (в т. ч. виготовлення ПКД та проведення експертизи проекту)</t>
  </si>
  <si>
    <t>Капітальний ремонт даху у ліцеї ім. В. Симоненка Львівської міської ради на вул. В. Симоненка, 6</t>
  </si>
  <si>
    <t>Ремонтно-реставраційні роботи даху в ЛСЗШ східних мов та бойових мистецтв "Будокан" на вул. В. Шухевича, 2-4 у м. Львові</t>
  </si>
  <si>
    <t>Ремонтно-реставраційні роботи даху та фасаду з влаштуванням системи водовідведення у СЗШ № 52 на вул. М. Гоголя, 17 у м. Львові</t>
  </si>
  <si>
    <t>Капітальний ремонт покрівлі у Львівському економічному ліцеї на вул. М. Хвильового, 35</t>
  </si>
  <si>
    <t>Капітальний ремонт з утепленням покрівлі та влаштуванням дахових вікон у ЗДО№ 33 на вул. Володимира Великого, 13-А</t>
  </si>
  <si>
    <t>Капітальний ремонт даху у СЗШ № 100 на вул. І. Величковського, 58 у м. Львові</t>
  </si>
  <si>
    <t>Капітальний ремонт покрівлі даху, перекриття, фасадів та водовідведення в навчальному приміщенні Центру дитячої та юнацької творчості Залізничного району за адресою вул. Чернівецька, 4 (в т. ч. виготовлення ПКД та експертиза проекту)</t>
  </si>
  <si>
    <t>Влаштування пожежної сигналізації у ліцеї "Просвіта" ЛМР на вул. Просвіти, 2/4 (ремонтно-реставраційні роботи)</t>
  </si>
  <si>
    <t>Влаштування пожежної сигналізації Львівського фізико-математичного ліцею на вул. В. Караджича, 29</t>
  </si>
  <si>
    <t>Влаштування пожежно-насосної ДНЗ № 102 на вул. Медової Печери, 13</t>
  </si>
  <si>
    <t>Ремонтно-реставраційні роботи санвузлів у ЗЗСО № 87 Львівської міської ради імені Ірини Калинець на вул. Замарстинівській, 11</t>
  </si>
  <si>
    <t>Ремонтно-реставраційні роботи санвузлів в Львівській академічній гімназії при НУ "Львівська політехніка" на вул. С. Бандери, 14 у м. Львові</t>
  </si>
  <si>
    <t>Ремонтно-реставраційні роботи санвузлів у Львівській середній загальноосвітній школі східних мов та східних бойових мистецтв "Будокан" з поглибленим вивченням іноземних мов на вул. В. Шухевича, 2</t>
  </si>
  <si>
    <t>Будівництво спортивного залу у СЗШ № 47 на вул. Галицькій, 54 у м. Винники</t>
  </si>
  <si>
    <t>Капітальний ремонт спортивного залу СЗШ № 17 на вул. А. Мельника, 1/3</t>
  </si>
  <si>
    <t>Капітальний ремонт спортивного залу СЗШ № 50 на вул. Т. Комаринця, 2 у м. Львові</t>
  </si>
  <si>
    <t>Реконструкція Класичною гімназією при ЛНУ ім. І. Франка спортивного залу на вул. Пороховій 3</t>
  </si>
  <si>
    <t>Ремонтно-реставраційні роботи спортзалу ЛСЗШ східних мов та східних бойових мистецтв "Будокан" з поглибленим вивченням іноземних мов на вул. В. Шухевича, 2 (в т. ч. виготовлення ПКД та проведення експертизи проекту)</t>
  </si>
  <si>
    <t>Капітальний ремонт спортивного залу СЗШ № 13 на вул. М. Драгана, 7</t>
  </si>
  <si>
    <t>Капітальний ремонт спортзалу у СЗШ № 1 на вул. К. Трильовського,17</t>
  </si>
  <si>
    <t>Будівництво Львівською середньою загальноосвітньою школою І-ІІІ ступенів № 7 Львівської міської ради спортзалу на вул. Б. Хмельницького, 132 у м. Львові</t>
  </si>
  <si>
    <t>2016-2022</t>
  </si>
  <si>
    <t>Реконструкція з розширенням приміщень середньої загальноосвітньої школи № 63 на вул. Личаківській, 171 у м. Львові за рахунок прибудови під шкільні приміщення з влаштуванням спортивного та актового залів</t>
  </si>
  <si>
    <t>Капітальний ремонт харчоблоку у СЗШ № 48 на вул. І. Рубчака,8 у м. Львові</t>
  </si>
  <si>
    <t>Ремонтно-реставраційні роботи харчоблоку ЛСЗШ східних мов та східних бойових мистецтв "Будокан" з поглибленим вивченням іноземних мов на вул. В. Шухевича, 2</t>
  </si>
  <si>
    <t>Капітальний ремонт харчоблоку ЛСЗ № 82 на П. Шафарика, 13 (в т. ч. виготовлення ПКД)</t>
  </si>
  <si>
    <t>Капітальний ремонт харчоблоку ЗОШ І-ІІІ ст. № 74 смт. Рудне на вул. І. Огієнка, 9</t>
  </si>
  <si>
    <t>Капітальний ремонт харчоблоку ліцею № 81 ім. П. Сагайдачного Львівської міської ради на вул. Гетьмана І. Мазепи, 1-А</t>
  </si>
  <si>
    <t>Капітальний ремонт харчоблоку ЗДО (ясла-садок) компенсуючого типу № 52 Львівської міської ради на вул. Пасічній, 94</t>
  </si>
  <si>
    <t>Капітальний ремонт харчоблоку СЗШ № 99 міста Львова на вул. Творчій,1 у м. Львові</t>
  </si>
  <si>
    <t>Капітальний ремонт стадіону у ліцеї № 2 ЛМР на вул. Володимира Великого, 55-А та СЗШ № 36 на вул. Володимира Великого, 55-Б (в т. ч. виготовлення ПКД та проведення експертизи проекту)</t>
  </si>
  <si>
    <t>Капітальний ремонт спортивного майданчика у Ліцеї № 2 на вул. Володимира Великого, 55-а у м. Львові</t>
  </si>
  <si>
    <t>Капітальний ремонт спортивного майданчика у ЛДК СЗШ № 3 на вул. С. Бандери, 11</t>
  </si>
  <si>
    <t>Капітальний ремонт спортивного майданчика у Львівському фізико-математичному ліцеї при ЛНУ ім. І. Франка, на вул. В. Караджича, 29</t>
  </si>
  <si>
    <t>Капітальний ремонт спортивного майданчика у Львівському економічному ліцеї на вул. М. Хвильового, 35</t>
  </si>
  <si>
    <t>Капітальний ремонт спортивного майданчика в СЗШ № 36 на вул. Володимира Великого, 55-Б у м. Львові</t>
  </si>
  <si>
    <t>Капітальний ремонт спортивного майданчика у ліцеї № 45 на вул. Науковій, 25 у м. Львові</t>
  </si>
  <si>
    <t>Капітальний ремонт спортивного майданчика у ліцею № 46 ім. В. Чорновола ЛМР на вул. Науковій, 90 (в т. ч. виготовлення ПКД та проведення експертизи проекту)</t>
  </si>
  <si>
    <t>Капітальний ремонт спортивного майданчика у СЗШ № 50 на вул. Т. Комаринця, 2 (в т. ч. виготовлення ПКД та проведення експертизи проекту)</t>
  </si>
  <si>
    <t>Капітальний ремонт спортивного майданчика у ліцеї № 51 ім. І. Франка ЛМР на вул. Скісній, 1 (в т. ч. виготовлення ПКД та проведення експертизи проекту)</t>
  </si>
  <si>
    <t>Капітальний ремонт спортивного майданчика в СЗШ № 55 на вул. С. Бандери, 91 (в т. ч. виготовлення ПКД та проведення експертизи проекту)</t>
  </si>
  <si>
    <t>Капітальний ремонт спортивного майданчика у ліцеї ім. В. Стуса ЛМР на вул. Повстанській, 14</t>
  </si>
  <si>
    <t>Капітальний ремонт спортивного майданчика у ліцеї ім. В. Симоненка на вул. В. Симоненка,6 (в т. ч. виготовлення ПКД та проходження експертизи)</t>
  </si>
  <si>
    <t>Капітальний ремонт спортивного майданчика у ПШ "Школа радості" ЛМР на вул. І. Пулюя, 10 (в т. ч. виготовлення ПКД та проходження експертизи)</t>
  </si>
  <si>
    <t>Капітальний ремонт спортивного майданчика у ПШ "Малюк" ЛМР на вул. Володимира Великого, 41-А (в т. ч. виготовлення ПКД та проходження експертизи)</t>
  </si>
  <si>
    <t>Капітальний ремонт спортивного майданчика ліцею Галицького на вул. Замковій, 4</t>
  </si>
  <si>
    <t>Капітальний ремонт спортивного майданчика СЗШ № 9 на вул. М. Коперника, 40</t>
  </si>
  <si>
    <t>Капітальний ремонт спортивного майданчика середньої загальноосвітньої школи № 1 на вул. К. Трильовського, 17</t>
  </si>
  <si>
    <t>Капітальний ремонт спортивного майданчика середньої загальноосвітньої школи № 32 на вул. Я. Гашека, 13</t>
  </si>
  <si>
    <t>Капітальний ремонт спортивного майданчика середньої загальноосвітньої школи І-ІІІ ст. № 84 м. Львова на вул. вул. Зубрівській, 30</t>
  </si>
  <si>
    <t>Капітальний ремонт спортивного майданчика СЗШ № 73 на вул. Дністерській, 5</t>
  </si>
  <si>
    <t>Капітальний ремонт спортивного майданчика ліцею "Оріяна" Львівської міської ради на вул. В. Чукаріна, 3</t>
  </si>
  <si>
    <t>Капітальний ремонт спортивного майданчика НВК "Школи-гімназії блаженного Климентія та Андрея Шептицьких" на вул. Г. Хоткевича, 16</t>
  </si>
  <si>
    <t>Капітальний ремонт спортивного майданчика СЗШ № 86 на вул. Фр. Скорини, 34</t>
  </si>
  <si>
    <t>Капітальний ремонт спортивного майданчика ліцею № 93 Львівської міської ради на вул. А. Кос-Анатольського,10</t>
  </si>
  <si>
    <t>Капітальний ремонт спортивного майданчика у ліцеї "Інтелект" на вул. Запорізькій, 20 у м. Львові</t>
  </si>
  <si>
    <t>Капітальний ремонт спортивного майданчика у НВК "Школа-садок "Софія" на вул. Героїв Крут, 27 у м. Львові</t>
  </si>
  <si>
    <t>Капітальний ремонт спортивного майданчика у ЗШ "Первоцвіт" Львівської міської ради на вул. А. Манастирського, 9</t>
  </si>
  <si>
    <t>Капітальний ремонт спортивного майданчика у СЗШ "Лідер" на вул. М. Некрасова, 59 у м. Львові</t>
  </si>
  <si>
    <t>Капітальний ремонт спортивного майданчика у СЗШ № 49 на вул. О. Басараб, 4 у м. Львові</t>
  </si>
  <si>
    <t>Капітальний ремонт спортивного майданчика СЗШ № 29 на вул. В. Сухомлинського, 6 у м. Винники</t>
  </si>
  <si>
    <t>Капітальний ремонт спортивного майданчика у СЗШ І-ІІІ ступенів № 47 на вул. Галицькій, 54 у м. Винники</t>
  </si>
  <si>
    <t>Капітальний ремонт спортивного майданчика у ПШ "Дзвіночок" Львівської міської ради на вул. М. Некрасова, 31</t>
  </si>
  <si>
    <t>Капітальний ремонт спортивного майданчика у Ліцей № 70 Львівської міської ради на вул. Дорога Кривчицька, 1</t>
  </si>
  <si>
    <t>Капітальний ремонт спортивного майданчика у ЛСЗШ I-III ступенів № 71 Львівської міської ради Львівської області на вул. Дорога Кривчицька, 92</t>
  </si>
  <si>
    <t>Будівництво адміністративно-побутового корпусу ігрових видів спорту на вул. І. Кавалерідзе, 15 та спеціалізованого ігрового майданчика для занять спортивними іграми на пісочному покритті</t>
  </si>
  <si>
    <t>Капітальний ремонт спортивного майданчика у СЗШ № 15 на вул. Є. Патона, 7</t>
  </si>
  <si>
    <t>Капітальний ремонт спортивного майданчика у СЗШ № 20 на вул. К. Скидана, 18</t>
  </si>
  <si>
    <t>Капітальний ремонт стадіону СЗШ № 23 на вул. Варшавській, 126</t>
  </si>
  <si>
    <t>Капітальний ремонт спортивного майданчика середньої загальноосвітньої школи № 30 на вул. Гетьмана І. Мазепи, 31 у м. Львові</t>
  </si>
  <si>
    <t>Капітальний ремонт спортивного майданчика ліцею № 38 на вул. Порічковій 4-А у м. Львові</t>
  </si>
  <si>
    <t>Капітальний ремонт стадіону ЛЗШ № 43 на вул. Т. Масарика, 9 у м. Львові</t>
  </si>
  <si>
    <t>Капітальний ремонт спортивного майданчика для ЛЗШ І-ІІІ ступенів № 74 ЛМР смт. Рудне на вул. І. Огієнка, 9</t>
  </si>
  <si>
    <t>Капітальний ремонт спортивного майданчика Ліцею № 75 на вул. В. Караджича, 7</t>
  </si>
  <si>
    <t>Капітальний ремонт спортивного майданчика СЗШ № 77 на вул. І. Виговського, 7-А у м. Львові</t>
  </si>
  <si>
    <t>Капітальний ремонт спортивного майданчика у СЗШ І-ІІІ ступенів № 78 м. Львова на вул. Замарстинівській, 132</t>
  </si>
  <si>
    <t>Капітальний ремонт спортивного майданчика ліцею № 94 Львівської міської ради на вул. Брюховицькій, 99</t>
  </si>
  <si>
    <t>капітальний ремонт спортивного майданчика у СЗШ № 99 м. Львова на вул. Творчій, 1 (в т. ч. виготовлення ПКД та проходження експертизи)</t>
  </si>
  <si>
    <t>Капітальний ремонт спортивного майданчика у ПШ "Один, два, три" Львівської міської ради на вул. Любінській, 89-В</t>
  </si>
  <si>
    <t>Капітальний ремонт спортивного майданчика у ПШ "Арніка" Львівської міської ради на вул. В. Комарова, 12</t>
  </si>
  <si>
    <t xml:space="preserve">Капітальний ремонт спортивного майданчика у ліцеї "Гроно" Львівської міської ради, на вул. Вигоди, 27 </t>
  </si>
  <si>
    <t>Капітальний ремонт спортивного майданчика ЛУГГ ім. Олени Степанівни з поглибленим вивченням українознавства та англійської мови на вул. О. Степанівни, 13 у м. Львові</t>
  </si>
  <si>
    <t>Капітальний ремонт спортивного майданчика у гімназії "Престиж" на вул. Ветеранів, 11</t>
  </si>
  <si>
    <t>2018-2021</t>
  </si>
  <si>
    <t>Капітальний ремонт спортивного майданчика у Львівська гімназія "Євшан" на вул. Любінській, 93-А (в т. ч. виготовлення ПКД та проходження експертизи)</t>
  </si>
  <si>
    <t>Капітальний ремонт спортивного майданчика у Львівській правничій гімназії на вул. М. Леонтовича, 2</t>
  </si>
  <si>
    <t>Капітальний ремонт з облаштуванням бігової доріжки та футбольного майданчика для міні футболу на території СЗШ № 97 на вул. І. Миколайчука, 18</t>
  </si>
  <si>
    <t>Капітальний ремонт спортивного майданчика ЗДО № 168 на вул. Кульпарківській, 182 у м. Львові</t>
  </si>
  <si>
    <t>Капітальний ремонт будівлі на вул. М. Грушевського, 48, смт. Рудне (в т. ч. виготовлення ПКД та проведення експертизи проекту)</t>
  </si>
  <si>
    <t>Капітальний ремонт приміщень на вул. П. Мирного у м. Львові</t>
  </si>
  <si>
    <t>Капітальний ремонт будівлі опорного закладу "Дублянська загальноосвітня школа I-III ст. ім. Героя України Анатолія Жаловаги" на вул. Т. Шевченка, 21 в м. Дубляни</t>
  </si>
  <si>
    <t>Капітальний ремонт системи водовідведення ЗДО (ясла-садок) № 136 Львівської міської ради на вул. Каховській, 10</t>
  </si>
  <si>
    <t>Капітальний ремонт приміщень з метою відновлення функціонування дошкільного навчального закладу на вул. Д. Чижевського, 43</t>
  </si>
  <si>
    <t>Капітальний ремонт системи опалення ДНЗ № 1 на вул. Олени Степанівни, 48-А</t>
  </si>
  <si>
    <t>Капітальний ремонт із влаштуванням огорожі ДНЗ № 102 на вул. Медової Печери, 13</t>
  </si>
  <si>
    <t>Капітальний ремонт системи опалення ліцею № 46 ім. В. Чорновола ЛМР на вул. Науковій, 90</t>
  </si>
  <si>
    <t>Капітальний ремонт санвузлів у Ліцеї міжнародних відносин ім. В. Стуса Львівської міської ради на вул. Повстанській, 14</t>
  </si>
  <si>
    <t>Капітальний ремонт санвузлів у Ліцеї № 46 ім. В. Чорновола Львівської міської ради на вул. Науковій, 90</t>
  </si>
  <si>
    <t>Капітальний ремонт санвузлів у Ліцеї № 45 Львівської міської ради на вул. Науковій, 25</t>
  </si>
  <si>
    <t>Капітальний ремонт санвузлів у СЗШ № 31 на вул. Княгині Ольги, 104</t>
  </si>
  <si>
    <t xml:space="preserve">Капітальний ремонт санвузлів у ліцеї № 21 Львівської міської ради на вул. О. Кониського, 8 </t>
  </si>
  <si>
    <t>Капітальний ремонт санвузлів у ЗШ "Дивосвіт" на вул. К. Трильовського, 24</t>
  </si>
  <si>
    <t>Капітальний ремонт санвузлів у СЗШ № 63 на вул. Личаківській, 171</t>
  </si>
  <si>
    <t>Капітальний ремонт санвузлів у СЗШ № 96 на вул. О. Довженка, 13</t>
  </si>
  <si>
    <t>Капітальний ремонт санвузлів у СЗШ № 93 на вул. А. Кос-Анатольського, 10</t>
  </si>
  <si>
    <t>Капітальний ремонт санвузлів у СЗШ № 74 смт. Рудне, вул. І. Огієнка, 9</t>
  </si>
  <si>
    <t>Капітальний ремонт санвузлів у СЗШ № 99 на вул. Творчій, 1</t>
  </si>
  <si>
    <t>Капітальний ремонт санвузлів у СЗШ № 91 на вул. Варшавській, 58</t>
  </si>
  <si>
    <t>Капітальний ремонт санвузлів у ліцеї № 94 Львівської міської ради вул. Брюховицькій, 99</t>
  </si>
  <si>
    <t>Капітальний ремонт закладів загальної середньої освіти з облаштуванням доступності у СЗШ № 51 на вул. Скісній, 1</t>
  </si>
  <si>
    <t>Капітальний ремонт частини даху СЗШ № 20 на вул. К. Скидана, 18</t>
  </si>
  <si>
    <t>Капітальний ремонт даху СЗШ № 96 на вул. О. Довженка, 13</t>
  </si>
  <si>
    <t>Капітальний ремонт даху Ліцею № 45 на вул. Науковій, 25</t>
  </si>
  <si>
    <t>Придбання обладнання та предметів довгострокового користування для закладів загальної середньої освіти Сихівського та Личаківського районів</t>
  </si>
  <si>
    <t>Придбання обладнання та предметів довгострокового користування для закладів загальної середньої освіти Шевченківського та Залізничного районів</t>
  </si>
  <si>
    <t>Капітальний ремонт харчоблоку ЗЗСО І-ІІІ ст. № 54 на вул. М. Хвильового, 16</t>
  </si>
  <si>
    <t>Капітальний ремонт спортивного майданчика у ліцеї № 18 Львівської міської ради на вул. О. Кульчицької, 18</t>
  </si>
  <si>
    <t>Капітальний ремонт стадіону СЗШ № 54 на вул. М. Хвильового, 16</t>
  </si>
  <si>
    <t>Капітальний ремонт каналізації ліцею № 94 Львівської міської ради на вул. Брюховицькій, 99 (в т. ч. виготовлення ПКД та проведення експертизи проекту)</t>
  </si>
  <si>
    <t>Капітальний ремонт спортивного майданчика у СЗШ № 66 на вул. Науковій, 92</t>
  </si>
  <si>
    <t>2016-2021</t>
  </si>
  <si>
    <t>Капітальний ремонт спортивного майданчика у СЗШ № 6 на вул. Зеленій, 22</t>
  </si>
  <si>
    <t>Капітальний ремонт спортивного майданчика у СЗШ № 97 на вул. І. Миколайчука, 18</t>
  </si>
  <si>
    <t>Капітальний ремонт підлоги у ліцеї № 21 Львівської міської ради на вул. О. Кониського, 8</t>
  </si>
  <si>
    <t>Капітальний ремонт вентиляційної системи Львівського фізико-математичного ліцею на вул. В. Караджича, 29</t>
  </si>
  <si>
    <t>Капітальний ремонт парапетної стіни у СЗШ № 23 на вул. Варшавській, 126</t>
  </si>
  <si>
    <t>Капітальний ремонт кафе-їдальні ліцею "Оріяна" Львівської міської ради на вул. В. Чукаріна, 3</t>
  </si>
  <si>
    <t>Капітальний ремонт харчоблоку СЗШ № 34 ім. М. Шашкевича на вул. Замкненій, 8</t>
  </si>
  <si>
    <t>Влаштування пожежної сигналізації у СЗШ № 63 на вул. Личаківській, 171 (капітальний ремонт)</t>
  </si>
  <si>
    <t>Капітальний ремонт спортивного майданчика у СЗШ № 92 на вул. Т. Шевченка, 390</t>
  </si>
  <si>
    <t>Капітальний ремонт вуличного електроосвітлення ліцею № 70 на вул. Дорога Кривчицька, 1</t>
  </si>
  <si>
    <t>Капітальний ремонт системи водовідведення та благоустрій території СЗШ № 7 на вул. Б. Хмельницького, 132</t>
  </si>
  <si>
    <t>Придбання обладнання та предметів довгострокового користування для ліцею "Львівський" Львівської міської ради на вул. Лисиницькій, 3</t>
  </si>
  <si>
    <t>Придбання обладнання і предметів довгострокового користування для СЗШ № 84 імені Блаженної Йосафати Гордашевської на вул. Зубрівській, 30 у рамках реалізації проектів "Привітна школа"</t>
  </si>
  <si>
    <t>Капітальний ремонт із заміною вікон у СЗШ № 65 на вул. Роксоляни, 35</t>
  </si>
  <si>
    <t>Капітальний ремонт покрівлі у ліцеї № 94 Львівської міської ради на вул. Т. Шевченка, 324</t>
  </si>
  <si>
    <t>Влаштування пожежної сигналізації у закладах дошкільної освіти ЗДО № 38, № 43</t>
  </si>
  <si>
    <t>Капітальний ремонт благоустрою території ДНЗ ПЗ "Будинок школярів" на вул. Б. Грінченка, 4-А (в т. ч. виготовлення ПКД і проведення експертизи)</t>
  </si>
  <si>
    <t>Капітальний ремонт приміщень ЦДЮТ Залізничного району на вул. Є. Олесницького, 2</t>
  </si>
  <si>
    <t>Капітальний ремонт санвузлів на третьому поверсі навчально-методичного центру освіти м. Львова на пл. Данила Галицького, 4</t>
  </si>
  <si>
    <t>Капітальний ремонт приміщень навчально-методичного центру освіти м. Львова на пл. Данила Галицького, 4</t>
  </si>
  <si>
    <t>Реконструкція будівлі недіючої амбулаторії під заклад дошкільної освіти на вул. М. Грушевського, 48, смт. Рудне</t>
  </si>
  <si>
    <t>Реконструкція внутрішньої території фізико-математичного ліцею на вул. В. Караджича, 29 у м. Львові із влаштуванням літнього віртуального класу</t>
  </si>
  <si>
    <t>Винос підвальної котельні, реконструкція системи опалення з підключенням системи опалення Львівської середньої загальноосвітньої школи східних мов І-ІІІ ступенів до мереж теплопостачання м. Львова на вул. В. Шухевича, 2, м. Львів</t>
  </si>
  <si>
    <t>Ремонтно-реставраційні роботи у ЛСЗШ східних мов та східних бойових мистецтв "Будокан" з поглибленим вивченням іноземних мов на вул. В. Шухевича, 2 у м. Львові з облаштуванням міжшкільної обсерваторії</t>
  </si>
  <si>
    <t>Придбання обладнання і предметів довгострокового користування для дитячого майданчика ЗШ "Дивосвіт" на вул. К. Трильовського, 24</t>
  </si>
  <si>
    <t>Придбання обладнання і предметів довгострокового користування для їдальні СЗШ І-ІІІ ступенів № 29 м. Львова на вул. В. Сухомлинського, 6 в м. Винники</t>
  </si>
  <si>
    <t>Капітальний ремонт огорожі СЗШ № 9 м. Львова на вул. М. Коперника, 40</t>
  </si>
  <si>
    <t>Капітальний ремонт огорожі навколо саду СЗШ № 34 ім. Маркіяна Шашкевича на вул. Замкненій, 8</t>
  </si>
  <si>
    <t>Капітальний ремонт їдальні ліцею № 46 ЛМР ім. В. Чорновола на вул. Науковій, 90</t>
  </si>
  <si>
    <t>Капітальний ремонт території з облаштування спортивного простору на території СЗШ № 30 на вул. Гетьмана І. Мазепи, 31</t>
  </si>
  <si>
    <t>Капітальний ремонт актового залу з облаштуванням інтерактивно-креативного простору у СЗШ № 99 на вул. Творчій, 1</t>
  </si>
  <si>
    <t>Капітальний ремонт спортивного майданчика СЗШ № 47 на вул. Галицькій, 54 в м. Винники</t>
  </si>
  <si>
    <t>Капітальний ремонт дитячого майданчика ЗШ "Дивосвіт" на вул. К. Трильовського, 24</t>
  </si>
  <si>
    <t>Капітальний ремонт їдальні СЗШ І-ІІІ ступенів № 29 м. Львова на вул. В. Сухомлинського, 6 в м. Винники</t>
  </si>
  <si>
    <t>Капітальний ремонт приміщень з облаштуванням кабінетів трудового навчання в СЗШ № 7 на вул. Б. Хмельницького, 132</t>
  </si>
  <si>
    <t>Капітальний ремонт приміщень з облаштуванням кабінетів трудового навчання в ліцеї "Інтелект" ЛМР на вул. Запорізькій, 20</t>
  </si>
  <si>
    <t>Капітальний ремонт західної стіни фасаду Класичної гімназії при Львівському національному університеті ім. І. Франка з утепленням стін з метою енергозбереження на вул. Пороховій, 3</t>
  </si>
  <si>
    <t>Придбання обладнання і предметів довгострокового користування для ліцею № 81 ім. П. Сагайдачного ЛМР на вул. Гетьмана І. Мазепи, 1-А</t>
  </si>
  <si>
    <t>Капітальний ремонт спортивного майданчика ПШ "Світанок" на вул. С. Петлюри, 43-А</t>
  </si>
  <si>
    <t>Капітальний ремонт і заміною вікон у ліцеї "Гроно" Львівської міської ради на вул. Вигоди, 27</t>
  </si>
  <si>
    <t>Капітальний ремонт обідньої зали у ЗСШ "Лідер" на вул. М. Некрасова, 59</t>
  </si>
  <si>
    <t>Капітальний ремонт тротуарних доріжок на території ліцею "Надія" ЛМР на вул. Науковій, 60</t>
  </si>
  <si>
    <t>Капітальний ремонт з встановленням огорожі ліцею ім. В. Симоненка ЛМР на вул. В. Симоненка, 6</t>
  </si>
  <si>
    <t>Капітальний ремонт з влаштуванням бруківки у внутрішньому дворику ліцею "Просвіта" ЛМР на вул. Просвіти, 2-4</t>
  </si>
  <si>
    <t>Капітальний ремонт із заміною вікон ЗСШ № 100 на вул. І. Величковського, 58</t>
  </si>
  <si>
    <t>Капітальний ремонт приміщень з метою відновлення ДНЗ на вул. Зубрівській, 9</t>
  </si>
  <si>
    <t>2014-2022</t>
  </si>
  <si>
    <t>Капітальний ремонт спортивного майданчика у СЗШ № 82, на вул. П. Шафарика, 13</t>
  </si>
  <si>
    <t>Капітальний ремонт системи водовідведення ДНЗ № 96 на вул. Клепарівській, 31-А (в т. ч. виготовлення ПКД та проведення експертизи)</t>
  </si>
  <si>
    <t>Капітальний ремонт з відновленням благоустрою території дошкільного навчального закладу на вул. Д. Чижевського, 43</t>
  </si>
  <si>
    <t>Капітальний ремонт водопроводу та каналізаційної мережі дошкільного навчального закладу на вул. Д. Чижевського, 43</t>
  </si>
  <si>
    <t>Капітальний ремонт підпірної стінки ЗДО (ясла-садок) № 96 ЛМР вул. Клепарівській, 31-А</t>
  </si>
  <si>
    <t>Капітальний ремонт благоустрою території з облаштуванням дренажної системи та відновленням підпірної стіни ЗДО № 96 на вул. Клепарівській, 31-А</t>
  </si>
  <si>
    <t>Капітальний ремонт актового залу ДНЗ № 96 на вул. Клепарівській, 31-А</t>
  </si>
  <si>
    <t>Капітальний ремонт електромережі у ЗДО № 180 "Леліточка" на вул. М. Грушевського, 56 у смт. Рудне</t>
  </si>
  <si>
    <t>Капітальний ремонт з відновленням благоустрою території ЦДЮТ Залізничного району на вул. Є. Олесницького, 2</t>
  </si>
  <si>
    <t>Капітальний ремонт із заміною вікон у ЗДО № 116, вул. Джерельна, 71</t>
  </si>
  <si>
    <t>Капітальний ремонт із заміною вікон у ЗДО № 127 на вул. С. Петлюри, 19</t>
  </si>
  <si>
    <t>Капітальний ремонт із заміною огорожі дошкільного закладу на вул. Д. Чижевського, 43</t>
  </si>
  <si>
    <t>Капітальний ремонт спортивного майданчика у СЗШ № 57 на вул. Жовківській, 6</t>
  </si>
  <si>
    <t>Капітальний ремонт харчоблоку у Львівському фізико-математичному ліцеї на вул. В. Караджича, 29</t>
  </si>
  <si>
    <t>Капітальний ремонт приміщень спортзалу у СЗШ № 99 на вул. Творчій, 1</t>
  </si>
  <si>
    <t>Капітальний ремонт спортивного майданчика у СЗШ № 91 на вул. Варшавській, 58</t>
  </si>
  <si>
    <t>Капітальний ремонт приміщень ліцею № 38 Львівської міської ради на вул. Порічковій, 4-А</t>
  </si>
  <si>
    <t>Капітальний ремонт подвір'я гімназії "Євшан" на вул. Любінській, 93-А</t>
  </si>
  <si>
    <t>Капітальний ремонт приміщень навчальних кабінетів Львівського технологічного ліцею на вул. Таманській, 11</t>
  </si>
  <si>
    <t>Капітальний ремонт коридорів ліцею № 38 Львівської міської ради на вул. Порічковій, 4-А</t>
  </si>
  <si>
    <t>Капітальний ремонт системи опалення будівлі центру військово-патріотичного виховання ЦДЮТ Залізничного району на вул. Замкненій, 9</t>
  </si>
  <si>
    <t>Капітальний ремонт приміщень ЦДЮТ Залізничного району на вул. Замкненій, 9</t>
  </si>
  <si>
    <t>Капітальний ремонт санвузлів ЦДЮТ Залізничного району на вул. Замкненій, 9</t>
  </si>
  <si>
    <t>Розробка, виготовлення та експертиза ПКД на будівництво загальноосвітньої школи та дитячого навчального закладу в районі Під Голоском</t>
  </si>
  <si>
    <t>Капітальний ремонт актового залу з облаштуванням арт-простору для учнів СЗШ № 96 на вул. О. Довженка, 13</t>
  </si>
  <si>
    <t>0700000</t>
  </si>
  <si>
    <t>Управління охорони здоров'я</t>
  </si>
  <si>
    <t>0710000</t>
  </si>
  <si>
    <t>0710160</t>
  </si>
  <si>
    <t>Керівництво і управління у сфері охорони здоров’я</t>
  </si>
  <si>
    <t>Придбання обладнання і предметів довгострокового користування для управління охорони здоров’я</t>
  </si>
  <si>
    <t>0712010</t>
  </si>
  <si>
    <t>0731</t>
  </si>
  <si>
    <t>Багатопрофільна стаціонарна медична допомога населенню</t>
  </si>
  <si>
    <t>Придбання рентгенологічного обладнання для КНП "1-а міська клінічна лікарня імені Князя Лева"</t>
  </si>
  <si>
    <t>Придбання рентгенологічного обладнання для КНП "3-я міська клінічна лікарня"</t>
  </si>
  <si>
    <t xml:space="preserve">Придбання двох автомобілів екстреної медичної допомоги КНП "Клінічна лікарня швидкої медичної допомоги м. Львова" </t>
  </si>
  <si>
    <t>Придбання обладнання для центру кохлеарної інплантації КНП "Міська дитяча клінічна лікарня м. Львова"</t>
  </si>
  <si>
    <t>0712080</t>
  </si>
  <si>
    <t>0721</t>
  </si>
  <si>
    <t>Амбулаторно-поліклінічна допомога населенню, крім первинної медичної допомоги</t>
  </si>
  <si>
    <t>Придбання відеоендоскопічного обладнання для КНП "3-я міська поліклініка"</t>
  </si>
  <si>
    <t xml:space="preserve">Придбання апарату ІФА для КНП "3-я міська поліклініка" </t>
  </si>
  <si>
    <t>0717322</t>
  </si>
  <si>
    <t>7322</t>
  </si>
  <si>
    <t>Будівництво медичних установ та закладів</t>
  </si>
  <si>
    <t>Капітальний ремонт протипожежного водопроводу та водосховища Комунальної міської клінічної лікарні швидкої медичної допомоги на вул. І. Миколайчука, 9</t>
  </si>
  <si>
    <t xml:space="preserve"> 2019-2021 </t>
  </si>
  <si>
    <t>Капітальний ремонт приміщень лікарні під облаштування клініко-біохімічної лабораторії з ПЛР-лабораторією КНП "Клінічна лікарня швидкої медичної допомоги м. Львова" на вул. І. Миколайчука, 9</t>
  </si>
  <si>
    <t xml:space="preserve"> 2020-2021 </t>
  </si>
  <si>
    <t>Капітальний ремонт палат інтенсивної терапії 3-го хірургічного відділення КНП "Клінічна лікарня швидкої медичної допомоги " на вул. І. Миколайчука, 9</t>
  </si>
  <si>
    <t>Капітальний ремонт віконних та дверних пройомів (заміна вікон та дверей на металопластикові) головного корпусу КНП "Клінічна лікарня швидкої медичної допомоги " на вул. І. Миколайчука, 9</t>
  </si>
  <si>
    <t>Капітальний ремонт 1-го та 4-го поверхів ендоскопічного відділення КНП "Клінічна лікарня швидкої медичної допомоги м. Львова" на вул. І. Миколайчука, 9</t>
  </si>
  <si>
    <t>Капітальний ремонт відділення кардіохірургії та трансплантації серця КНП "Клінічна лікарня швидкої медичної допомоги м. Львова" на вул. І. Миколайчука, 9</t>
  </si>
  <si>
    <t xml:space="preserve">Капітальний ремонт приміщень під створення кабінету магнітно-резонансної томографії у складі відділення невідкладної допомоги КНП "Клінічна лікарня швидкої медичної допомоги м. Львова" на вул. І. Миколайчука, 9 </t>
  </si>
  <si>
    <t>Капітальний ремонт приміщень під створення кабінету комп’ютерної томографії у складі відділення невідкладної допомоги КНП "Клінічна лікарня швидкої медичної допомоги м. Львова" на вул. І. Миколайчука, 9</t>
  </si>
  <si>
    <t>Капітальний ремонт приміщень під створення ангіографічної операційної у складі відділення невідкладної допомоги КНП "Клінічна лікарня швидкої медичної допомоги м. Львова" на вул. І. Миколайчука, 9</t>
  </si>
  <si>
    <t>Капітальний ремонт приміщень під облаштування Інсультного центру КНП "Клінічна лікарня швидкої медичної допомоги м. Львова" на вул. І. Миколайчука, 9</t>
  </si>
  <si>
    <t xml:space="preserve"> 2020-2022 </t>
  </si>
  <si>
    <t>Капітальний ремонт території для облаштування місць для паркування автотранспортних засобів у КНП "Клінічна лікарня швидкої медичної допомоги м. Львова" на вул. І. Миколайчука, 9</t>
  </si>
  <si>
    <t xml:space="preserve">Капітальний ремонт центру терапії у якому надають медичну допомогу пацієнтам з гострою респіраторною хворобою Covid-19, спричиненою коронавірусом SARS-COV-2) КНП "Клінічна лікарня швидкої медичної допомоги " на вул. І. Миколайчука, 9 </t>
  </si>
  <si>
    <t xml:space="preserve">Капітальний ремонт 4-го поверху першого відділення центру хірургії КНП "Клінічна лікарня швидкої медичної допомоги м. Львова " на вул. І. Миколайчука, 9 </t>
  </si>
  <si>
    <t xml:space="preserve">Капітальний ремонт 6-го поверху клініко-діагностичної лабораторії КНП "Клінічна лікарня швидкої медичної допомоги м. Львова" на вул. І. Миколайчука, 9 </t>
  </si>
  <si>
    <t xml:space="preserve">Капітальний ремонт 2-го, 4-го та 5-го поверхів операційного блоку лікарні КНП "Клінічна лікарня швидкої медичної допомоги м. Львова" на вул. І. Миколайчука, 9 </t>
  </si>
  <si>
    <t xml:space="preserve">Капітальний ремонт благоустрою прилеглої території комунального некомерційного підприємства "Клінічна лікарня швидкої медичної допомоги м. Львова" на вул. І. Миколайчука, 9 </t>
  </si>
  <si>
    <t xml:space="preserve">Капітальний ремонт 3-го поверху відділення судинної та малоінвазивної нейрохірургії і неврології КНП "Клінічна лікарня швидкої медичної допомоги м. Львова" на вул. І. Миколайчука, 9 </t>
  </si>
  <si>
    <t>Будівництво злітно-посадкового майданчика гвинтокрилів у КНП "Клінічна лікарня швидкої медичної допомоги м. Львова" на вул. І. Миколайчука, 9</t>
  </si>
  <si>
    <t xml:space="preserve">Реконструкція приміщень ізоляційно-діагностичного корпусу комунального некомерційного підприємства "Міська дитяча клінічна лікарня м. Львова" на вул. Пилипа Орлика, 4 </t>
  </si>
  <si>
    <t xml:space="preserve">Реконструкція внутрішніх інженерних мереж ізоляційно-діагностичного корпусу комунальної міської дитячої клінічної лікарні на вул. Пилипа Орлика, 4 у м. Львові. Корегування </t>
  </si>
  <si>
    <t>Реконструкція автоматичної пожежної сигналізації комунального некомерційного підприємства "Міська дитяча клінічна лікарня м. Львова" на вул. Пилипа Орлика, 4</t>
  </si>
  <si>
    <t>Капітальний ремонт із заміни ліфтового обладнання ліфта комунального некомерційного підприємства "Міська дитяча клінічна лікарня м. Львова" на вул. Пилипа Орлика, 4</t>
  </si>
  <si>
    <t>Капітальний ремонт приміщень під облаштування амбулаторії сімейної медицини КНП "Львівська 1-а міська клінічна лікарня імені Князя Лева" на вул. Під Голоском, 22</t>
  </si>
  <si>
    <t>Реконструкція приміщень під створення амбулаторно-поліклінічного відділення на вул. Т. Шевченка, 350</t>
  </si>
  <si>
    <t>Реконструкція будівлі під створення відділення паліативної допомоги з надбудовою 4-го поверху та прибудовою сходової клітки комунальної 4-ї міської клінічної лікарні на вул. Ю. Мушака, 54</t>
  </si>
  <si>
    <t>Додаткові роботи "Реконструкція будівлі під створення відділення паліативної допомоги з надбудовою 4-го поверху та прибудовою сходової клітки комунальної 4-ї міської клінічної лікарні на вул. Ю. Мушака, 54"</t>
  </si>
  <si>
    <t>Реконструкція зовнішнього електропостачання будівлі комунального некомерційного підприємства "4-та міська клінічна лікарня м. Львова" за адресою вул. Ю. Мушака, 54 у м. Львові</t>
  </si>
  <si>
    <t>Реконструкція зовнішнього електропостачання будівельного майданчика комунального некомерційного підприємства "4-та міська клінічна лікарня м. Львова" за адресою вул. Ю. Мушака, 54 у м. Львові</t>
  </si>
  <si>
    <t>Капітальний ремонт котельні комунального некомерційного підприємства "4-та міська клінічна лікарня м. Львова" за адресою вул. Ю. Мушака, 54 у м. Львові</t>
  </si>
  <si>
    <t xml:space="preserve">Капітальний ремонт приміщень рентгенкабінету КНП "4-а міська клінічна лікарня м. Львова" за адресою вул. О. Фредра, 2 </t>
  </si>
  <si>
    <t>Капітальний ремонт приміщень під створення кабінету магнітно-резонансної томографії у складі відділення невідкладної допомоги КНП "8-а міська клінічна лікарня м. Львова" на вул. В. Навроцького, 23</t>
  </si>
  <si>
    <t>Реконструкція приміщень 1-го поверху кардіологічного корпусу комунальної 8-ї міської клінічної лікарні на вул. В. Навроцького, 23 з влаштуванням відділення комп’ютерної томографії в м. Львові</t>
  </si>
  <si>
    <t xml:space="preserve">Капітальний ремонт приміщень під створення ангіографічної операційної у складі відділення невідкладної допомоги КНП "8-а міська клінічна лікарня м. Львова" на вул. В. Навроцького, 23 </t>
  </si>
  <si>
    <t>Реконструкція приміщень для створення амбулаторії сімейної медицини комунального некомерційного підприємства "4-а міська поліклініка м. Львова" на вул. Дністерській, 16</t>
  </si>
  <si>
    <t>Виготовлення проектно-кошторисної документації на об’єкт "Будівництво новітнього хірургічного корпусу КНП "Клінічна лікарня швидкої медичної допомоги м. Львова" на вул. І. Миколайчука, 9"</t>
  </si>
  <si>
    <t>Капітальний ремонт з влаштуванням пожежної сигналізації та оповіщення про пожежу (з виготовленням ПКД та експертизою) для КНП "Клінічна лікарня швидкої медичної допомоги м. Львова" на вул. І. Миколайчука, 9</t>
  </si>
  <si>
    <t xml:space="preserve">Капітальний ремонт фасаду та благоустрою прилеглої території комунального некомерційного підприємства "Пологовий клінічний будинок № 1 м. Львова" на вул. І. Мечникова, 8 </t>
  </si>
  <si>
    <t>2015 (ПКД) 2021-2022</t>
  </si>
  <si>
    <t xml:space="preserve">Капітальний ремонт із заміни ліфтового обладнання ліфта комунального некомерційного підприємства "Пологовий клінічний будинок № 1 м. Львова" на вул. І. Мечнікова, 8 </t>
  </si>
  <si>
    <t>Капітальний ремонт системи протипожежного захисту приміщень КНП "4-а міська клінічна лікарня" за адресою м. Львів, вул. Я. Стецька, 3</t>
  </si>
  <si>
    <t>Реконструкція автоматичної пожежної сигналізації, систем газового пожежогасіння та систем оповіщення людей про пожежу мансардних приміщень хірургічного корпусу КНП "8-а міська клінічна лікарня м. Львова" на вул. В. Навроцького, 23</t>
  </si>
  <si>
    <t>Капітальний ремонт даху будівлі КНП "5-а міська клінічна лікарня " на вул. Є. Коновальця, 22</t>
  </si>
  <si>
    <t xml:space="preserve">Будівництво зовнішнього ліфта до будівлі поліклінічного відділення №1 за адресою вул. Генерала Чупринки, 43 </t>
  </si>
  <si>
    <t>Капітальний ремонт ліфтової шахти із монтажем ліфтового обладнання КНП "5-а міська клінічна лікарня " на вул. Є. Коновальця,22</t>
  </si>
  <si>
    <t xml:space="preserve">Капітальний ремонт приміщень пульмонологічного відділення КНП "5-а міська клінічна лікарня " на вул. Є. Коновальця, 20 - 22 </t>
  </si>
  <si>
    <t xml:space="preserve">Капітальний ремонт з заміни вікон Центру терапії за адресою вул. Генерала Чупринки, 48 </t>
  </si>
  <si>
    <t>Реконструкція системи внутрішнього протипожежного водопроводу поліклінічного відділення №1 за адресою вул. Генерала Чупринки, 43</t>
  </si>
  <si>
    <t xml:space="preserve">Капітальний ремонт з заміни системи теплопостачання поліклінічного відділення №1 за адресою вул. Генерала Чупринки, 43 </t>
  </si>
  <si>
    <t>Капітальний ремонт приміщень цокольного поверху під відділення фізичної реабілітації та раннього втручання за адресою вул. Генерала Чупринки, 61</t>
  </si>
  <si>
    <t>Капітальний ремонт гідроізоляції фундаменту будівлі з проведенням благоустрою території на облаштування громадського простору комунального некомерційного підприємства "2-а міська поліклініка м. Львова" на вул. В. Симоненка, 4</t>
  </si>
  <si>
    <t>Капітальний ремонт ліфтової шахти та машинного приміщення із заміною ліфтового обладнання КНП ″4-та міська поліклініка м. Львова″ за адресою: проспект Червоної Калини, 68</t>
  </si>
  <si>
    <t>Реконструкція системи пожежної сигналізації та системи оповіщення про пожежу з передачею сигналу тривоги на пульт протипожежного спостереження КНП ″4-та міська поліклініка м. Львова″ за адресою просп. Червоної Калини, 57</t>
  </si>
  <si>
    <t>Капітальний ремонт із заміни ліфтового обладнання ліфта комунального некомерційного підприємства "5-а міська поліклініка м. Львова" на вул. І. Виговського, 32</t>
  </si>
  <si>
    <t>Реконструкція пандусу амбулаторії сімейної медицини с. Лисиничі КНП "6-а міська поліклініка "</t>
  </si>
  <si>
    <t>Капітальний ремонт санвузла амбулаторії сімейної медицини с. Лисиничі КНП "6-а міська поліклініка"</t>
  </si>
  <si>
    <t>Капітальний ремонт із заміни ліфтового обладнання ліфта комунального некомерційного підприємства "Стоматологічна поліклініка № 4" на вул. В. Симоненка, 6-А</t>
  </si>
  <si>
    <t>0717670</t>
  </si>
  <si>
    <t>Внески до статутного капіталу КНП "Міська дитяча клінічна лікарня м. Львова"</t>
  </si>
  <si>
    <t>Внески до статутного капіталу КНП "Клінічна лікарня швидкої медичної допомоги м. Львова"</t>
  </si>
  <si>
    <t xml:space="preserve">Внески до статутного капіталу КНП "8-а міська клінічна лікарня м. Львова" </t>
  </si>
  <si>
    <t>0800000</t>
  </si>
  <si>
    <t>Управління соціального захисту</t>
  </si>
  <si>
    <t>0810000</t>
  </si>
  <si>
    <t>0810160</t>
  </si>
  <si>
    <t>Керівництво і управління у сфері соціального захисту населення</t>
  </si>
  <si>
    <t>Придбання обладнання і предметів довгострокового користування для управління і відділів соціального захисту</t>
  </si>
  <si>
    <t>0813031</t>
  </si>
  <si>
    <t>3031</t>
  </si>
  <si>
    <t>1030</t>
  </si>
  <si>
    <t xml:space="preserve">Надання інших пільг окремим категоріям громадян
відповідно до законодавства </t>
  </si>
  <si>
    <t>Проведення безоплатного капітального ремонту власних житлових будинків і квартир осіб, що мають право на таку пільгу</t>
  </si>
  <si>
    <t>0813121</t>
  </si>
  <si>
    <t>3121</t>
  </si>
  <si>
    <t>1040</t>
  </si>
  <si>
    <t>Утримання та забезпечення діяльності центрів соціальних служб</t>
  </si>
  <si>
    <t>Придбання обладнання і предметів довгострокового користування для Львівського міського центру соціальних служб для сім'ї, дітей та молоді</t>
  </si>
  <si>
    <t>0813241</t>
  </si>
  <si>
    <t>3241</t>
  </si>
  <si>
    <t>1090</t>
  </si>
  <si>
    <t xml:space="preserve">Забезпечення діяльності інших закладів у сфері соціального захисту і соціального забезпечення </t>
  </si>
  <si>
    <t xml:space="preserve">Придбання обладнання і предметів довгострокового користування для Центр обліку та нічного перебування бездомних осіб </t>
  </si>
  <si>
    <t xml:space="preserve">Придбання обладнання і предметів довгострокового користування для Центру соціальної підтримки осіб з числа дітей-сиріт та дітей, позбавлених батьківського піклування і внутрішньо переміщених осіб </t>
  </si>
  <si>
    <t>0813242</t>
  </si>
  <si>
    <t>3242</t>
  </si>
  <si>
    <t>Інші заходи у сфері соціального захисту і соціального забезпечення</t>
  </si>
  <si>
    <t>Придбання акумуляторного сходолазу для крісел колісних</t>
  </si>
  <si>
    <t>0816082</t>
  </si>
  <si>
    <t>6082</t>
  </si>
  <si>
    <t>0610</t>
  </si>
  <si>
    <t>Придбання житла для окремих категорій населення відповідно до законодавства</t>
  </si>
  <si>
    <t>Придбання житла для учасників антитерористичної операції та родин Героїв Небесної Сотні на умовах співфінансування</t>
  </si>
  <si>
    <t>0817323</t>
  </si>
  <si>
    <t>7323</t>
  </si>
  <si>
    <t>Будівництво установ та закладів соціальної сфери</t>
  </si>
  <si>
    <t>Капітальний ремонт приміщень комунальної установи змішаного типу "Львівський міський центр реабілітації "Джерело" за адресою вул. І. Миколайчука, 24</t>
  </si>
  <si>
    <t>Виготовлення проектно-кошторисної документації та реконструкція приміщень комунальної реабілітаційної установи змішаного типу "Львівський міський центр реабілітації "Джерело" за адресою м. Винники, вул. Галицька, 12</t>
  </si>
  <si>
    <t>Виготовлення проектно-кошторисної документації та реконструкція приміщень комунальної реабілітаційної установи змішаного типу "Львівський міський центр реабілітації "Джерело" за адресою м. Львів, вул. Пасічна, 39</t>
  </si>
  <si>
    <t>Капітальний ремонт приміщень цокольного поверху будівлі Комунального закладу "Соціальний готель"</t>
  </si>
  <si>
    <t>Виготовлення проектно-кошторисної документації та капітальний ремонт приміщень для Львівського міського центру соціальних служб для сім`ї, дітей та молоді м. Львів, вул. А. Лінкольна, 57</t>
  </si>
  <si>
    <t>Виготовлення проектно-кошторисної документації та реконструкція будівлі Львівського центру надання послуг учасникам бойових дій за адресою 
м. Львів, вул. Кульпарківська, 95</t>
  </si>
  <si>
    <t>Капітальний ремонт санвузлів Центру обліку та нічного перебування бездомних осіб на вул. Кирилівській, 3-А</t>
  </si>
  <si>
    <t xml:space="preserve"> Будівництво установ та закладів соціальної сфери</t>
  </si>
  <si>
    <t>Капітальний ремонт фасаду "Центру соціальної підтримки осіб з числа дітей-сиріт та дітей, позбавлених батьківського піклування і внутрішньо переміщених осіб" на вул. Угорській, 2</t>
  </si>
  <si>
    <t xml:space="preserve">Встановлення перегородок з ПВХ профілю для влаштування на вході пункту охорони Центру соціальної підтримки осіб з числа дітей-сиріт та дітей, позбавлених батьківського піклування і внутрішньо переміщених осіб </t>
  </si>
  <si>
    <t>Капітальний ремонт приміщень Центру соціальної підтримки осіб з числа дітей-сиріт та дітей, позбавлених батьківського піклування і внутрішньо переміщених осіб з облаштуванням пункту охорони та огорожі сходів в індивідуальний тепловий пункт</t>
  </si>
  <si>
    <t>0817330</t>
  </si>
  <si>
    <t>7330</t>
  </si>
  <si>
    <t xml:space="preserve">Будівництво інших об'єктів комунальної власності </t>
  </si>
  <si>
    <t>Встановлення пожежної сигналізації приміщень управління соціального захисту ДГП ЛМР за адресою м. Львів, вул. Галицька, 21</t>
  </si>
  <si>
    <t>Облаштування системи пожежної сигналізації приміщень Галицького відділу соціального захисту УСЗ ДГП ЛМР на вул. Ф. Ліста, 5</t>
  </si>
  <si>
    <t>Капітальний ремонт фасаду та стін приміщень приміщень Галицького відділу соціального захисту УСЗ ДГП ЛМР на вул. Ф. Ліста, 5</t>
  </si>
  <si>
    <t>Капітальний ремонт приміщень із заміною дверей у Франківському відділі соціального захисту вул. Генерала Т. Чупринки, 85</t>
  </si>
  <si>
    <t>0817340</t>
  </si>
  <si>
    <t>Виготовлення та проведення експертизи проектно-кошторисної документації на ремонтно-реставраційні роботи приміщень Львівського міського територіального центру соціального обслуговування (надання соціальних послуг) за адресою м. Львів, вул. М. Коперника, 16</t>
  </si>
  <si>
    <t>0900000</t>
  </si>
  <si>
    <t>Управління "Служба у справах дітей"</t>
  </si>
  <si>
    <t>0910000</t>
  </si>
  <si>
    <t>0910160</t>
  </si>
  <si>
    <t>Керівництво і управління у справах дітей</t>
  </si>
  <si>
    <t>0911024</t>
  </si>
  <si>
    <t>1024</t>
  </si>
  <si>
    <t>Забезпечення належних умов для виховання та розвитку дітей-сиріт і дітей, позбавлених батьківського піклування, в дитячих будинках</t>
  </si>
  <si>
    <t>Придбання предметів довгострокового користування для ДБСТ</t>
  </si>
  <si>
    <t>0913241</t>
  </si>
  <si>
    <t>Забезпечення діяльності інших закладів у сфері соціального захисту і соціального забезпечення</t>
  </si>
  <si>
    <t>Придбання обладнання та предметів довгострокового користування для комунальної установи "Центр соціальної підтримки дітей та сімей "Рідні"</t>
  </si>
  <si>
    <t>1000000</t>
  </si>
  <si>
    <t xml:space="preserve">Управління культури </t>
  </si>
  <si>
    <t>1010000</t>
  </si>
  <si>
    <t>Керівництво і управління у сфері культури</t>
  </si>
  <si>
    <t>Розробка інформаційного порталу</t>
  </si>
  <si>
    <t>1011080</t>
  </si>
  <si>
    <t>1080</t>
  </si>
  <si>
    <t>0960</t>
  </si>
  <si>
    <t>Надання спеціальної освіти мистецькими школами</t>
  </si>
  <si>
    <t>Придбання предметів та обладнання довгострокового користування для АКОРД (Акустичне Концертне Оформлення дарує Радість Дітям)</t>
  </si>
  <si>
    <t>Придбання обладнання та предметів довгострокового користування для Львівської дитячої художньої школи ім. О. Новаківського</t>
  </si>
  <si>
    <t>Придбання маримби для Львівської державної музичної школи № 2</t>
  </si>
  <si>
    <t>Придбання музичних інструментів для шкіл мистецтв Львівської МТГ (м. Дубляни, м. Винники, смт. Брюховичі, м. Львів )</t>
  </si>
  <si>
    <t>Придбання обладнання та предметів довгострокового користування для шкіл мистецтв Львівської МТГ (м. Дубляни, м. Винники, смт. Брюховичі, м. Львів )</t>
  </si>
  <si>
    <t>0821</t>
  </si>
  <si>
    <t>Фінансова підтримка театрів</t>
  </si>
  <si>
    <t xml:space="preserve">Придбання обладнання та реквізиту для театрів </t>
  </si>
  <si>
    <t>0822</t>
  </si>
  <si>
    <t>Фінансова підтримка філармоній, художніх і музичних колективів, ансамблів, концертних та циркових організацій</t>
  </si>
  <si>
    <t>Придбання обладнання та предметів довгострокового користування для Львівського будинку органної та камерної музики</t>
  </si>
  <si>
    <t>Придбання обладнання та предметів довгострокового користування для Львівського муніципального хору "Гомін"</t>
  </si>
  <si>
    <t>0824</t>
  </si>
  <si>
    <t>Забезпечення діяльності бібліотек</t>
  </si>
  <si>
    <t>Придбання обладнання та предметів довгострокового користування для бібліотек-філій Львівської МТГ (с. Малехів, с. Великі Грибовичі, с. Малі Грибовичі, с. Ситихів, с. Збиранка, с. Гряда, с. Воля-Гамулецька, с. Зашків, С. Завадів, с. Зарудці, с. Лисиничі, с. Підбірці, с. Рясне-Руське, с. Підрясне, м. Дубляни, м. Винники, смт. Рудне, смт. Брюховичі, )</t>
  </si>
  <si>
    <t>Придбання книг для поповнення бібліотечних фондів бібліотек-філій Львівської МТГ (с. Малехів, с. Великі Грибовичі, с. Малі Грибовичі, с. Ситихів, с. Збиранка, с. Гряда, с. Воля-Гамулецька, с. Зашків, с. Завадів, с. Зарудці, с. Лисиничі, с. Підбірці, с. Рясне-Руське, с. Підрясне, м. Дубляни, м. Винники, смт. Рудне, смт. Брюховичі, м. Львів )</t>
  </si>
  <si>
    <t>Придбання періодики для поповнення бібліотечних фондів бібліотек-філій Львівської МТГ (с. Малехів, с. Великі Грибовичі, с. Малі Грибовичі, с. Ситихів, с. Збиранка, с. Гряда, с. Воля-Гамулецька, с. Зашків, С. Завадів, с. Зарудці, с. Лисиничі, с. Підбірці, с. Рясне-Руське, с. Підрясне, м. Дубляни, м. Винники, смт. Рудне, смт. Брюховичі, м. Львів )</t>
  </si>
  <si>
    <t>Забезпечення діяльності музеїв і виставок</t>
  </si>
  <si>
    <t xml:space="preserve">Придбання обладнання та предметів довгострокового користування для Музично-меморіального музею Соломії Крушельницької </t>
  </si>
  <si>
    <t>Придбання обладнання та предметів довгострокового користування для Музею народної архітектури та побуту у Львові імені Климентія Шептицького</t>
  </si>
  <si>
    <t xml:space="preserve">Придбання обладнання та предметів довгострокового користування для Меморіального музею Гідності </t>
  </si>
  <si>
    <t>0828</t>
  </si>
  <si>
    <t>Забезпечення діяльності палаців і будинків культури, клубів, центрів дозвілля та інших клубних закладів</t>
  </si>
  <si>
    <t>Придбання обладнання та предметів довгострокового користування для народних домів Львівської МТГ (с. Малехів, с. Великі Грибовичі, с. Малі Грибовичі, с. Ситихів, с. Збиранка, с. Гряда, с. Воля-Гамулецька, с. Зашків, с. Завадів, с. Зарудці, с. Лисиничі, с. Підбірці, с. Рясне-Руське, с. Підрясне, м. Дубляни, м. Винники, смт. Рудне, смт. Брюховичі, м. Львів )</t>
  </si>
  <si>
    <t xml:space="preserve">Придбання обладнання та предметів довгострокового користування для Міського палацу культури імені Г. Хоткевича </t>
  </si>
  <si>
    <t>Капітальний ремонт бібліотеки-філії № 31 на вул. Т. Шевченка, 270-А</t>
  </si>
  <si>
    <t>Реконструкція бібліотеки-філії № 37 ЦБС для дорослих м. Львова на вул. І. Миколайчука, 1 з влаштуванням окремого входу</t>
  </si>
  <si>
    <t>2017-2021</t>
  </si>
  <si>
    <t>Реконструкція приміщень ЦБС для дорослих на просп. Червоної Калини, 58</t>
  </si>
  <si>
    <t>Капітальний ремонт приміщень бібліотеки-філії № 17 на вул. Городоцькій, 285</t>
  </si>
  <si>
    <t>Капітальний ремонт бібліотеки-філії № 43 ЦБС для дорослих на вул. Стрийській, 79</t>
  </si>
  <si>
    <t>Реконструкція з надбудовою Львівської державної школи мистецтв № 11 на вул. М. Кричевського, 61 у м. Львові</t>
  </si>
  <si>
    <t>2019-2023</t>
  </si>
  <si>
    <t>Капітальний ремонт народних домів Львівської МТГ (с. Малехів, с. Великі Грибовичі, с. Малі Грибовичі, с. Ситихів, с. Збиранка, с. Гряда, с. Воля-Гамулецька, с. Зашків, С. Завадів, с. Зарудці, с. Лисиничі, с. Підбірці, с. Рясне-Руське, с. Підрясне, м. Дубляни, м. Винники, смт. Рудне, смт. Брюховичі, м. Львів )</t>
  </si>
  <si>
    <t>Будівництво Інформаційно-освітнього центру на території Музею народної архітектури та побуту у Львові імені Климентія Шептицького на вул. Чернеча Гора, 1</t>
  </si>
  <si>
    <t>Капітальний ремонт Центральної дитячої бібліотеки на вул. Т. Окуневського, 3</t>
  </si>
  <si>
    <t>Реконструкція системи опалення в Львівській державній музичній школі № 3 на вул. Замарстинівській, 219</t>
  </si>
  <si>
    <t xml:space="preserve">Реконструкція Львівської дитячої школи мистецтв № 5 з влаштуванням мансардних приміщень в межах існуючого горища на вул. Хуторівці, 28 </t>
  </si>
  <si>
    <t>Капітальний ремонт внутрішнього дворика Львівського драматичного театру ім. Лесі Українки на вул. Городоцькій, 36, 38</t>
  </si>
  <si>
    <t>Капітальний ремонт Львівської дитячої художньої школи ім. О. Новаківського на вул. Володимира Великого, 26-А</t>
  </si>
  <si>
    <t>Капітальний ремонт мистецького простору на вул. Академіка В. Гнатюка, 20-22</t>
  </si>
  <si>
    <t>Будівництво Народного дому в с. Великі Грибовичі</t>
  </si>
  <si>
    <t>Капітальний ремонт бібліотеки - філії № 3 на вул. М. Хвильового, 3</t>
  </si>
  <si>
    <t>Капітальний ремонт бібліотеки - філії № 40 на вул. Зеленій, 130</t>
  </si>
  <si>
    <t>Виготовлення проектно-кошторисної документації та будівництво музичної школи на вул. Личаківській, 105</t>
  </si>
  <si>
    <t>Будівництво адміністративного приміщення Музею народної архітектури та побуту у Львові імені Климентія Шептицького на вул. Чернеча Гора, 1</t>
  </si>
  <si>
    <t>Реконструкція приміщень цокольного поверху дитячої школи мистецтв № 5 м. Львова на вул. Хуторівці, 28 під побутові та допоміжні приміщення</t>
  </si>
  <si>
    <t>Капітальний ремонт бібліотеки-філії № 15 на вул. Повітряній, 88</t>
  </si>
  <si>
    <t>Влаштування експозиції Музично-меморіального музею Соломії Крушельницької на вул. С. Крушельницької, 23</t>
  </si>
  <si>
    <t>Капітальний ремонт Львівського академічного театру естрадних мініатюр "І люди і ляльки" на вул. А. Фредра, 6/2</t>
  </si>
  <si>
    <t>Капітальний ремонт з заміною електричного силового кабелю на території Музею народної архітектури та побуту у Львові імені Климентія Шептицького на вул. Чернеча Гора, 1</t>
  </si>
  <si>
    <t>Реконструкція Меморіальним музеєм тоталітарних режимів «Територія Терору» нежитлових приміщень на вул. Старій, 13 під відділ "Музей малолітніх політичних в'язнів і репресованих" у м. Львові</t>
  </si>
  <si>
    <t>Капітальний ремонт водостічної системи Меморіального музею тоталітарних режимів "Територія терору" на просп. В. Чорновола, 45-Г</t>
  </si>
  <si>
    <t>Будівництво бібліотеки-філії ЦБС для дорослих на вул. М. Грушевсього, 70 в смт Рудне</t>
  </si>
  <si>
    <t>Реконструкція бібліотеки-філії № 5 на вул. Шота Руставелі, 8</t>
  </si>
  <si>
    <t>Виготовлення проектно-кошторисної документації та будівництво нового корпусу Львівської державної музичної школи № 8 на вул. Антоненка-Давидовича, 11</t>
  </si>
  <si>
    <t>Капітальний ремонт Львівської державної школи мистецтв № 9 в м. Винники, вул. Ринок, 4</t>
  </si>
  <si>
    <t>Капітальний ремонт будівлі Львівської державної дитячої музичної школи № 1 ім. А. Кос-Анатольського на вул. Академіка В. Гнатюка, 5/7</t>
  </si>
  <si>
    <t>Капітальний ремонт будівлі Львівської музичної школи № 6 ім.Б.-Янівського на вул. Академіка В. Гнатюка, 5/7</t>
  </si>
  <si>
    <t>Реставраційно-ремонтні роботи Міського палацу культури ім. Г. Хоткевича на вул. С. Кушевича, 1</t>
  </si>
  <si>
    <t>Реставраційно-ремонтні роботи дахів та фасадів Львівського драматичного театру ім. Лесі Українки на вул. Городоцькій, 36, вул. Городоцькій, 38 у м. Львові</t>
  </si>
  <si>
    <t>Реставраційно-ремонтні роботи протипожежної системи Львівського академічного драматичного театру ім. Лесі Українки у м. Львові</t>
  </si>
  <si>
    <t>Реставраційно-ремонтні роботи Львівського академічного театру ім. Леся Курбаса на вул.Курбаса,3</t>
  </si>
  <si>
    <t>Реставрація експонатів Музею народної архітектури та побуту у Львові ім. Климентія Шептицького на вул. Чернеча Гора, 1</t>
  </si>
  <si>
    <t>Внески до статутного капіталу ЛКП "Львівський центральний парк культури і відпочинку ім. Б. Хмельницького"</t>
  </si>
  <si>
    <t>Внески до статутного капіталу ЛКП "Львівський центральний парк культури і відпочинку ім. Б. Хмельницького" для здійснення капітального ремонту трибун та реконструкції будівель спортивного комплексу "Юність"</t>
  </si>
  <si>
    <t>Внески до статутного капіталу ЛКП “Культурно-освітній центр ім. О. Довженка“</t>
  </si>
  <si>
    <t>Внески до статутного капіталу ЛКП “Львівський кіноцентр“</t>
  </si>
  <si>
    <t>Внески до статутного капіталу ЛКП "Культурно-мистецький центр "Супутник"</t>
  </si>
  <si>
    <t>1100000</t>
  </si>
  <si>
    <t>Управління спорту</t>
  </si>
  <si>
    <t>1110000</t>
  </si>
  <si>
    <t>1110160</t>
  </si>
  <si>
    <t>Керівництво і управління у сфері спорту</t>
  </si>
  <si>
    <t>1115031</t>
  </si>
  <si>
    <t>5031</t>
  </si>
  <si>
    <t>0810</t>
  </si>
  <si>
    <t>Утримання та навчально-тренувальна робота комунальних дитячо-юнацьких спортивних шкіл</t>
  </si>
  <si>
    <t>Придбання обладнання та предметів довгострокового користування для ДЮСШ</t>
  </si>
  <si>
    <t>1115041</t>
  </si>
  <si>
    <t>5041</t>
  </si>
  <si>
    <t>Утримання та фінансова підтримка спортивних споруд</t>
  </si>
  <si>
    <t>Придбання обладнання та предметів довгострокового користування для ЛКП "Спортресурс"</t>
  </si>
  <si>
    <t>1117325</t>
  </si>
  <si>
    <t>7325</t>
  </si>
  <si>
    <t>Будівництво споруд, установ та закладів фізичної культури і спорту</t>
  </si>
  <si>
    <t>Реконструкція спортивного комплексу на вул. Кастелівка, 8</t>
  </si>
  <si>
    <t>Будівництво спортивного майданчика за адресою: вул. І. Величковського, 16-18 в м. Львові</t>
  </si>
  <si>
    <t>Реконструкція нежитлового приміщення під клуб єдиноборств за адресою на вул. Стрийська, 87</t>
  </si>
  <si>
    <t>Капітальний ремонт майданчиків ЛКП "Спортресурс"</t>
  </si>
  <si>
    <t>Будівництво дитячих, дитячо-спортивних та спортивних майданчиків</t>
  </si>
  <si>
    <t>Реконструкція спортзалу ДЮСШ № 3</t>
  </si>
  <si>
    <t>Будівництво роздягалень на території ДЮСШ 4 вул. Вахнянина, 1</t>
  </si>
  <si>
    <t>Капітальний ремонт приміщень ДЮСШ</t>
  </si>
  <si>
    <t>Капітальний ремонт стадіону з трибунами СДЮСШОР № 4 на вул. Вахнянина, 1</t>
  </si>
  <si>
    <t>Будівництво спортивного майданчика для "Кросфіту" за адресою м. Львів вул. І. Пулюя</t>
  </si>
  <si>
    <t>2021-2024</t>
  </si>
  <si>
    <t>Реконструкція спортивного майданчика за адресою м. Львів, вул. І. Лаврівського - вул. Генерала Т.Чупринки (Білогорща)</t>
  </si>
  <si>
    <t>Встановлення професійних майданчиків для "Street Workout" у кожному районі м. Львова</t>
  </si>
  <si>
    <t>1117340</t>
  </si>
  <si>
    <t>Ремонтно-реставраційні роботи приміщення ЛДЮСШОР № 2 Львівської міської ради Львівської області на вул. Руській, 20</t>
  </si>
  <si>
    <t>Управління молодіжної політики</t>
  </si>
  <si>
    <t>Керівництво і управління у сфері молодіжної політики</t>
  </si>
  <si>
    <t>Утримання клубів для підлітків за місцем проживання</t>
  </si>
  <si>
    <t>Придбання предметів довготривалого користування УДЮМК</t>
  </si>
  <si>
    <t>1117323</t>
  </si>
  <si>
    <t>Капітальний ремонт приміщень УДЮМК</t>
  </si>
  <si>
    <t>Реконструкція приміщень УДЮМК (Франківського району) на вул. Науковій, 29</t>
  </si>
  <si>
    <t>Ремонтно-реставраційні роботи приміщень УДЮМК Галицького району на вул. І. Огієнка, 18</t>
  </si>
  <si>
    <t>1200000</t>
  </si>
  <si>
    <t>Департамент житлового господарства та інфраструктури</t>
  </si>
  <si>
    <t>1210000</t>
  </si>
  <si>
    <t xml:space="preserve">Керівництво і управління у сфері житлово-комунального господарства </t>
  </si>
  <si>
    <t>1216082</t>
  </si>
  <si>
    <t xml:space="preserve">Придбання житла для окремих категорій населення відповідно до законодавства </t>
  </si>
  <si>
    <t>Придбання житла для відселення мешканців з аварійного, що загрожує обвалом, будинку на вул. Колодійській, 16</t>
  </si>
  <si>
    <t>Придбання житла для відселення мешканців з аварійного, що загрожує обвалом, будинку на вул. Хімічній,2</t>
  </si>
  <si>
    <t>7310</t>
  </si>
  <si>
    <t>Реконструкція мереж зовнішнього освітлення</t>
  </si>
  <si>
    <t>Капітальний ремонт зовнішнього освітлення пішохідних переходів</t>
  </si>
  <si>
    <t>2021 - 2022</t>
  </si>
  <si>
    <t>Будівництво світлофорних об'єктів</t>
  </si>
  <si>
    <t>Капітальний ремонт доріг та тротуарів на цвинтарях</t>
  </si>
  <si>
    <t>Реконструкція вул. Пилипа Орлика</t>
  </si>
  <si>
    <t>2020 - 2021</t>
  </si>
  <si>
    <t>Реконструкція вул. І. Миколайчука (від вул. Пилипа Орлика до в'їзду на Голосківський цвинтар)</t>
  </si>
  <si>
    <t>2019 - 2021</t>
  </si>
  <si>
    <t>Реконструкція вул. Трускавецької (від вул. І. Пулюя до вул. Княгині Ольги)</t>
  </si>
  <si>
    <t xml:space="preserve"> 2021 - 2022</t>
  </si>
  <si>
    <t>Реконструкція вул. Конюшинної на ділянці від вул. Тернової до вул. Збиральної</t>
  </si>
  <si>
    <t>Реконструкція вул. Конюшинної на ділянці від вул. Збиральної до межі міста</t>
  </si>
  <si>
    <t>Будівництво велосипедної доріжки на вул. Княгині Ольги - вул. Академіка А. Сахарова</t>
  </si>
  <si>
    <t>Будівництво велосипедної доріжки на просп. В. Чорновола (від вул. В. Липинського до вул.Варшавської), вул. Варшавській (від просп. В. Чорновола до вул. Замарстинівської), вул. Замарстинівській (від вул. Варшавської до вул. І. Мазепи)</t>
  </si>
  <si>
    <t>Капітальний ремонт тротуарів з влаштуванням велодоріжки на вул.Сяйво (від вул. Городоцької до вул. Широкої)</t>
  </si>
  <si>
    <t>1217310</t>
  </si>
  <si>
    <t>Капітальний ремонт житлового фонду ОСББ та ЖБК м. Львова</t>
  </si>
  <si>
    <t>Технічна експертиза, модернізація, ремонт, заміна та диспетчеризація ліфтів у будинках ОСББ та ЖБК м. Львова</t>
  </si>
  <si>
    <t xml:space="preserve">Реконструкція електромереж житлового фонду </t>
  </si>
  <si>
    <t xml:space="preserve">Капітальний ремонт житлового фонду </t>
  </si>
  <si>
    <t>Капітальний ремонт житлових будинків, визнаних аварійними, що загрожують обвалом</t>
  </si>
  <si>
    <t>1217340</t>
  </si>
  <si>
    <t xml:space="preserve">Реставрація житлового фонду </t>
  </si>
  <si>
    <t>Ремонтно-реставраційні роботи по каналізуванню житлового будинку на вул. І. Нечуя-Левицького, 15 у м. Львові</t>
  </si>
  <si>
    <t>Переобладнання нежитлових приміщень під житлові квартири на вул. Під Голоском, 22</t>
  </si>
  <si>
    <t xml:space="preserve">Внески до статутного капіталу суб'єктів господарювання </t>
  </si>
  <si>
    <t xml:space="preserve">Внески до статутного капіталу ЛКП "Рембуд" </t>
  </si>
  <si>
    <t xml:space="preserve">Внески до статутного капіталу ЛКП "Львіврембудпостач" </t>
  </si>
  <si>
    <t>1217670</t>
  </si>
  <si>
    <t>Внески до статутного капіталу ЛКП "ШРП Шевченківського району"</t>
  </si>
  <si>
    <t>Внески до статутного капіталу ЛМКП "Львівводоканал"</t>
  </si>
  <si>
    <t>Внески до статутного капіталу ЛКП "Львівавтодор"</t>
  </si>
  <si>
    <t>Внески до статутного капіталу ЛМКП "Львівтеплоенерго"</t>
  </si>
  <si>
    <t>Внески до статутного капіталу ЛКП "Залізничнетеплоенерго"</t>
  </si>
  <si>
    <t>Внески до статутного капіталу ЛКП "Львівсвітло"</t>
  </si>
  <si>
    <t>Департамент з питань поводження з відходами</t>
  </si>
  <si>
    <t>1419770</t>
  </si>
  <si>
    <t>9770</t>
  </si>
  <si>
    <t>Інші субвенції з місцевого бюджету</t>
  </si>
  <si>
    <t>Програма відшкодування додаткових витрат на вивезення твердих побутових відходів</t>
  </si>
  <si>
    <t>1600000</t>
  </si>
  <si>
    <t>Управління архітектури та урбаністики</t>
  </si>
  <si>
    <t>1610000</t>
  </si>
  <si>
    <t>1610160</t>
  </si>
  <si>
    <t>Керівництво і управління у сфері архітектури та урбаністики</t>
  </si>
  <si>
    <t>1617310</t>
  </si>
  <si>
    <t>Розробка та виготовлення проектно-кошторисної документації по об'єкту відновлення Пелчинського ставу на вул. Д. Вітовського</t>
  </si>
  <si>
    <t>Експертиза проектно-кошторисної документації по об'єкту відновлення Пелчинського ставу на вул. Д. Вітовського</t>
  </si>
  <si>
    <t>1617350</t>
  </si>
  <si>
    <t>7350</t>
  </si>
  <si>
    <t>Розроблення схем планування та забудови територій (містобудівної документації)</t>
  </si>
  <si>
    <t>Розроблення проекту внесення змін до затвердженої містобудівної документації “План зонування території м. Львова (зонінг). Том 1. Частина 5. Зонування Шевченківського району“ (у районі вул. Соснової)</t>
  </si>
  <si>
    <t>Внесення змін до затвердженої містобудівної документації “План зонування території м. Львова (зонінг). Том 1. Частина 6. Зонування Личаківського району" (у районі вул. Ковельської)</t>
  </si>
  <si>
    <t xml:space="preserve">Розроблення проекту внесення змін до затвердженої містобудівної документації “План зонування території м. Львова (зонінг). Том 1. Частина 5. Зонування Шевченківського району“ (у районі житлового району Під Голоском) </t>
  </si>
  <si>
    <t>Розроблення детального плану території у районі вул. Мурованої, вул. Загірної, вул. Б. Хмельницького</t>
  </si>
  <si>
    <t>Розроблення детального плану території у районі вул. Хуторівка, залізничної колії</t>
  </si>
  <si>
    <t>214 400,00</t>
  </si>
  <si>
    <t>Внесення змін до детального плану території у районі вул. Зеленої, вул. М. Пимоненка, вул. Д. Січинського (зміна 1)</t>
  </si>
  <si>
    <t>Розроблення детального плану території у районі вул. І. Величковського, вул. Прилбицької, залізничної колії</t>
  </si>
  <si>
    <t>Розроблення детального плану території у районі Рясне-2</t>
  </si>
  <si>
    <t>Детальний план території у районі вул. Т. Шевченка, вул. Ряснянської</t>
  </si>
  <si>
    <t>Детальний план території у районі вул. Т. Шевченка, межі міста</t>
  </si>
  <si>
    <t>Розроблення детального плану території, обмеженої територією Центрального парку культури і відпочинку ім. Б. Хмельницького</t>
  </si>
  <si>
    <t>Розробка містобудівної документації – комплексний план просторового розвитку території Львівської об’єднаної територіальної громади</t>
  </si>
  <si>
    <t>Часткова реконструкція міської геодезичної мережі м. Львова з прив'язкою її до місцевої системи координат (МСК-46 Львівської області), утвореної від УСК-2000</t>
  </si>
  <si>
    <t>Цифрове топогеодезичне знімання території для виготовлення містобудівної документації території</t>
  </si>
  <si>
    <t>1800000</t>
  </si>
  <si>
    <t>Управління охорони історичного середовища</t>
  </si>
  <si>
    <t>1810000</t>
  </si>
  <si>
    <t>1810160</t>
  </si>
  <si>
    <t>Керівництво і управління у сфері охорони культурної спадщини</t>
  </si>
  <si>
    <t>1817310</t>
  </si>
  <si>
    <t>Капітальний ремонт території між вул. В. Винниченка і оборонним муром ансамблю Бернардинів</t>
  </si>
  <si>
    <t>Облаштування місця пам'яті жертв розстрілів часів ІІ Світової війни на території урочища Піски на вул. о. Омеляна Ковча у м. Львові</t>
  </si>
  <si>
    <t>Облаштування місця пам'яті поховань на території Старого єврейського цвинтаря між вул. Базарною і вул. Клепарівською у м. Львові</t>
  </si>
  <si>
    <t>Капітальний ремонт території пл. Св. Теодора</t>
  </si>
  <si>
    <t xml:space="preserve">Проект "ReHERIT: Спільна відповідальність за спільну спадщину" </t>
  </si>
  <si>
    <t>Капітальний ремонт дзвіниці храму Покрови Пресвятої Богородиці на вул. Личаківській, 175</t>
  </si>
  <si>
    <t>Капітальний ремонт корпусу № 20 на вул. Князя Романа, 3а в м. Львові для облаштування наукового дослвдних лабораторій та інформаційно-комунікаційних майданчиків інноваційного (наукового) парку на базі НУ "Львівська політехніка"</t>
  </si>
  <si>
    <t>1817340</t>
  </si>
  <si>
    <t>Реставрація та консервація руїн Високого Замку</t>
  </si>
  <si>
    <t>Реставраційно-ремонтні роботи фасадів пам’ятки архітектури місцевого значення-будинку колишнього страхового товариства “Дністер” на вул. Руській, 20, охоронний № 250</t>
  </si>
  <si>
    <t xml:space="preserve">Реставрація еркерів та балконів будинку-пам’ятки архітектури місцевого значення на пл. Галицькій, 7, охоронний № 878 </t>
  </si>
  <si>
    <t>Ремонтно-реставраційні роботи будинку пам'ятки архітектури на просп. Свободи, 24 (охоронний № 986)</t>
  </si>
  <si>
    <t>Реставраційно-ремонтні роботи пам'ятки архітектури національного значення - костелу Єзуїтів на вул. Театральній, 11, охоронний № 130028-Н</t>
  </si>
  <si>
    <t>Ремонтно-реставраційні роботи головного фасаду будинку-пам'ятки архітектури національного значення на пл. Ринок, 7, охоронний № 326/6</t>
  </si>
  <si>
    <t>Реставраційно-ремонтні роботи вхідного вузла з портиком та південної тераси пам'ятки архітектури національного значення - палацу на вул. М. Коперника, 15, охоронний № 1310</t>
  </si>
  <si>
    <t>Ремонтно-реставраційні роботи балконів головного фасаду будинку пам’ятки архітектури місцевого значення на вул. Д. Менделєєва, 9 (охоронний № 202)</t>
  </si>
  <si>
    <t>Ремонтно-реставраційні роботи головного фасаду будинку-пам'ятки архітектури місцевого значення на вул. К. Левицького, 10, охоронний № 170/1</t>
  </si>
  <si>
    <t>Ремонтно-реставраційні роботи фасадів будинку-пам'ятки архітектури національного значення на вул. Вірменській, 21 (вул. Друкарська, 6), охоронний № 1255</t>
  </si>
  <si>
    <t>Ремонтно-реставраційні роботи будинку -пам'ятки архітектури місцевого значення на вул. В. Стефаника, 11, охоронний № 280</t>
  </si>
  <si>
    <t>Реставраційно-ремонтні роботи даху пам'ятки архітектури місцевого значення - колишніх келій костелу Францисканок на вул. М. Лисенка, 45 (43) (охоронний № 1625)</t>
  </si>
  <si>
    <t>Ремонтно-реставраційні роботи головного фасаду будинку-пам'ятки архітектури місцевого значення на вул. П. Дорошенка, 19, охоронний № 94</t>
  </si>
  <si>
    <t>Ремонтно-реставраційні роботи головного фасаду будинку-пам'ятки архітектури місцевого значення на вул. Генерала Т. Чупринки, 6 охоронний № 1009</t>
  </si>
  <si>
    <t>Реставрація балконів будинку-пам’ятки архітектури місцевого значення на пл. Генерала Г. Григоренка, 2, 4, охоронний № 765</t>
  </si>
  <si>
    <t>Ремонтно-реставраційні роботи головного фасаду будинку-пам'ятки архітектури місцевого значення на вул. І. Франка, 43 охоронний № 1060</t>
  </si>
  <si>
    <t xml:space="preserve">Реставрація балконів будинку-пам’ятки архітектури місцевого значення на вул. О. Кониського, 6, охоронний № 2130 </t>
  </si>
  <si>
    <t>Ремонтно-реставраційні роботи головного фасаду будинку-пам'ятки архітектури національного значення на пл. Ринок, 5, охоронний № 326/4</t>
  </si>
  <si>
    <t>Ремонтно-реставраційні роботи балконів головного фасаду будинку пам’ятки архітектури місцевого значення на просп. Т. Шевченка, 14 (охоронний № 403)</t>
  </si>
  <si>
    <t>Ремонтно-реставраційні роботи балконів головного фасаду будинку пам’ятки архітектури місцевого значення на просп. Т. Шевченка, 16 (охоронний № 404)</t>
  </si>
  <si>
    <t>Ремонтно-реставраційні роботи будинку-пам'ятки архітектури на просп. Т. Шевченка, 23</t>
  </si>
  <si>
    <t>Капітальний ремонт гроту в парку Високий Замок</t>
  </si>
  <si>
    <t>Реставраційно-ремонтні роботи колишнього костелу св. Миколая пам'ятки архітектури національного значення на вул. М. Грушевського, 2 (охоронний № 349)</t>
  </si>
  <si>
    <t>Ремонтно-реставраційні роботи костелу Домініканців з келіями (костьол Домініканців з келіями) на пл. Музейній, 3</t>
  </si>
  <si>
    <t>Ремонтно-реставраційні роботи будинку-пам'ятки архітектури національного значення - костелу св. Казимира на вул. М. Кривоноса, 1, охоронний № 1327</t>
  </si>
  <si>
    <t>Ремонтно-реставраційні роботи будинку на проспекті Свободи, 18 (вул. Театральна, 17)</t>
  </si>
  <si>
    <t>Ремонтно-реставраційні роботи приміщень пам'ятки архітектури місцевого значення - колишніх келій костелу Казимира на вул. М. Кривоноса, 1, охоронний № 139</t>
  </si>
  <si>
    <t>Реставраційно-ремонтні роботи будинку-пам'ятки архітектури місцевого значення на пл. Данила Галицького, 1 (вул. І. Гонти, 8), охоронний № 63</t>
  </si>
  <si>
    <t xml:space="preserve">Виконання Програми проведення ремонтно-реставраційних робіт балконів будинків пам’яток культурної спадщини на території міста Львова </t>
  </si>
  <si>
    <t>Виконання Програми підтримки співвласників багатоквартирних будинків, об’єднань співвласників багатоквартирних будинків, що списані з балансу Львівських комунальних підприємств, у проведенні невідкладного ремонту, капітального ремонту, реконструкції, ремонтно-реставраційних робіт спільного майна у багатоквартирних будинках у м. Львові</t>
  </si>
  <si>
    <t>Ремонтно-реставраційні роботи каплиці Трьох Святителів на вул. Руській, 7 у м. Львові, пам’ятки архітектури національного значення, охоронний № 332/3</t>
  </si>
  <si>
    <t>Програма співфінансування ремонтних робіт цінних елементів історичних житлових будинків</t>
  </si>
  <si>
    <t>Ремонтно-реставраційні роботи огорожі з брамою та офіцинами для сторожі палацу на вул. М. Коперника, 15 пам’ятки архітектури національного значення, охоронний № 1310</t>
  </si>
  <si>
    <t>Ремонтно-реставраційні роботи житлового будинку-пам'ятки архітектури місцевого значення на вул. Личаківській, 1, охоронний № 616</t>
  </si>
  <si>
    <t>Реставраційно-ремонтні роботи будинку-пам'ятки архітектури на вул. Б. Хмельницького, 11, охоронний № 360</t>
  </si>
  <si>
    <t>Ремонтно-реставраційні роботи пам’ятки архітектури національного значення -колишнього костелу Магдалини на вул. С. Бандери, 8 (10), охоронний № 345</t>
  </si>
  <si>
    <t>Ремонтно-реставраційні роботи будинку на пл. Ринок, 42 пам'ятки архітектури національного значення, охоронний № 326/39</t>
  </si>
  <si>
    <t>Капітальний ремонт історичної огорожі з брамою храму св. Климентія Папи на вул. Генерала Т. Чупринки, 70</t>
  </si>
  <si>
    <t>Ремонтно-реставраційні роботи комплексу колишнього костелу св. Франциска на вул. Замарстинівській, 134-А у м. Львові, пам’ятки архітектури місцевого значення, охоронний № 2679</t>
  </si>
  <si>
    <t>Ремонтно-реставраційні роботи інтер'єрів будинку на просп. Т. Шевченка, 23 у м. Львові, пам'ятки архітектури місцевого значення, охоронний № 410</t>
  </si>
  <si>
    <t>Ремонтно-реставраційні роботи пам'яток Львівської ОТГ</t>
  </si>
  <si>
    <t>Внески до статутного капіталу ЛКП "Музей "Личаківський цвинтар"</t>
  </si>
  <si>
    <t>Внески до статутного капіталу ЛКП "Бюро спадщини"</t>
  </si>
  <si>
    <t>1900000</t>
  </si>
  <si>
    <t>Управління транспорту</t>
  </si>
  <si>
    <t>1910000</t>
  </si>
  <si>
    <t>1917670</t>
  </si>
  <si>
    <t>Внески до статутного капіталу ЛКП "Львівелектротранс"</t>
  </si>
  <si>
    <t xml:space="preserve">Внески до статутного капіталу ЛК АТП № 1 </t>
  </si>
  <si>
    <t>2000000</t>
  </si>
  <si>
    <t>Департамент розвитку</t>
  </si>
  <si>
    <t>2010000</t>
  </si>
  <si>
    <t>2010160</t>
  </si>
  <si>
    <t>Керівництво і управління у сфері інформатизації та аналітичного забезпечення</t>
  </si>
  <si>
    <t>Внески до статутного капіталу ЛКП "Міський центр інформаційних технологій"</t>
  </si>
  <si>
    <t>2017670</t>
  </si>
  <si>
    <t>Внески до статутного капіталу КУ “Львівський міський молодіжний центр“</t>
  </si>
  <si>
    <t>Внески до статутного капіталу ЛКП "Львівське конференц-бюро"</t>
  </si>
  <si>
    <t>Внески до статутного капіталу КУ "Інститут стратегії культури"</t>
  </si>
  <si>
    <t>Внески до статутного капіталу ЛКП "Львівське радіо"</t>
  </si>
  <si>
    <t>2200000</t>
  </si>
  <si>
    <t>Управління безпеки міста</t>
  </si>
  <si>
    <t>2210000</t>
  </si>
  <si>
    <t>2217670</t>
  </si>
  <si>
    <t>Внески до статутного капіталу ЛКП "Муніципальна варта"</t>
  </si>
  <si>
    <t>2300000</t>
  </si>
  <si>
    <t>Департамент "Адміністрація міського голови"</t>
  </si>
  <si>
    <t>2310000</t>
  </si>
  <si>
    <t>2310160</t>
  </si>
  <si>
    <t>Керівництво і управління у сфері реалізації інформаційної та внутрішньої політики Львівської міської ради</t>
  </si>
  <si>
    <t>2317330</t>
  </si>
  <si>
    <t>Будівництво інших об'єктів комунальної власності</t>
  </si>
  <si>
    <t>Капітальний ремонт приміщень на вул. М. Коперника, 20-22 у м. Львові</t>
  </si>
  <si>
    <t>2600000</t>
  </si>
  <si>
    <t>Управління туризму</t>
  </si>
  <si>
    <t>2610000</t>
  </si>
  <si>
    <t>2610160</t>
  </si>
  <si>
    <t>Керівництво і управління у сфері туризму</t>
  </si>
  <si>
    <t>2617670</t>
  </si>
  <si>
    <t>Внески до статутного капіталу ЛКП "Центр розвитку туризму м. Львова"</t>
  </si>
  <si>
    <t>Департамент економічного розвитку</t>
  </si>
  <si>
    <t>2710160</t>
  </si>
  <si>
    <t>Керівництво і управління у сфері економіки</t>
  </si>
  <si>
    <t>Внески до статутного капіталу ЛКП "Центр підтримки підприємництва"</t>
  </si>
  <si>
    <t>2717670</t>
  </si>
  <si>
    <t xml:space="preserve">Внески до статутного капіталу ЛКП "Агенція ресурсів Львівської міської ради" </t>
  </si>
  <si>
    <t>Внески до статутного капіталу ЛКП "Зелене місто"</t>
  </si>
  <si>
    <t>2800000</t>
  </si>
  <si>
    <t>Управління екології та природних ресурсів</t>
  </si>
  <si>
    <t>2810000</t>
  </si>
  <si>
    <t>2810160</t>
  </si>
  <si>
    <t>Придбання обладнання та предметів довгострокового користування (Арботом - прилад для сканування дерев для визначення їх стану)</t>
  </si>
  <si>
    <t>2816030</t>
  </si>
  <si>
    <t>6030</t>
  </si>
  <si>
    <t>Придбання обладнання та предметів довгострокового користування (придбання лавок та садово-паркових диванів)</t>
  </si>
  <si>
    <t>Розроблення проекту організації парку-пам'ятка садово-паркового мистецтва місцевого значення "Снопківський"</t>
  </si>
  <si>
    <t>Організація благоустою населених пунктів</t>
  </si>
  <si>
    <t>Топографо-геодезичні та геологорозвідувальні роботи для покращення технічного стану водойм</t>
  </si>
  <si>
    <t>2817310</t>
  </si>
  <si>
    <t>Реконструкція аварійної алеї парку-пам'ятка садово-паркового мистецтва місцевого значення "Високий Замок" від теле-радіовежі Львівської Філії Концерну РРТ до вул. М. Кривоноса (1 черга)(коригування ПКД)</t>
  </si>
  <si>
    <t>2019-2020</t>
  </si>
  <si>
    <t>Капітальний ремонт часттини парку "Горіховий гай" зі сторони вул. Куликівської</t>
  </si>
  <si>
    <t xml:space="preserve">Капітальний ремонт парку-пам'ятки садово-паркового мистецтва місцевого значення "Личаківський парк" </t>
  </si>
  <si>
    <t>2018-2023</t>
  </si>
  <si>
    <t>Капітальний ремонт парку-пам'ятки садово-паркового мистецтва місцевого значення "Залізна вода" (коригування ПКД)</t>
  </si>
  <si>
    <t>Капітальний ремонт парку "700-річчя Львова"</t>
  </si>
  <si>
    <t>Капітальний ремонт парку ім. І. Виговського</t>
  </si>
  <si>
    <t>2018 - 2021</t>
  </si>
  <si>
    <t>Реконструкція лісопарку "Білогорща" (1, 2 черга)</t>
  </si>
  <si>
    <t>Реконструкція лісопарку "Білогорща" (3 черга)</t>
  </si>
  <si>
    <t xml:space="preserve">2020-2023 </t>
  </si>
  <si>
    <t>Облаштування громадського простору та водойми в м. Дубляни Львівської ТГ (капітальний ремонт)</t>
  </si>
  <si>
    <t>Реставрація кургану та верхнього оглядового майданчика в парку-пам'ятці садово-паркового мистецтва місцевого значення "Високий Замок" (в тому числі роозробка ПКД)</t>
  </si>
  <si>
    <t xml:space="preserve">Капітальний ремонт парку "Озеро Левандівське" </t>
  </si>
  <si>
    <t xml:space="preserve">Капітальний ремонт парку "Піскові озера" </t>
  </si>
  <si>
    <t>2900000</t>
  </si>
  <si>
    <t>Управління з питань надзвичайних ситуацій та цивільного захисту населення</t>
  </si>
  <si>
    <t>2910000</t>
  </si>
  <si>
    <t>2910160</t>
  </si>
  <si>
    <t>Керівництво і управління у сфері здійснення заходів цивільного захисту та запобігання виникненню надзвичайних ситуацій</t>
  </si>
  <si>
    <t>Капітальний ремонт системи відкачування стічних вод на об'єкті "Льодосховище"</t>
  </si>
  <si>
    <t>2918230</t>
  </si>
  <si>
    <t>8230</t>
  </si>
  <si>
    <t>0380</t>
  </si>
  <si>
    <t xml:space="preserve">Інші заходи громадського порядку та безпеки </t>
  </si>
  <si>
    <t>Придбання обладнання і предметів довгострокового користування</t>
  </si>
  <si>
    <t>Інші заходи громадського порядку та безпеки</t>
  </si>
  <si>
    <t>Виконання Програми вдосконалення і розвитку територіальної (місцевої) системи централізованого оповіщення цивільного захисту у м. Львові на 2019-2022 роки</t>
  </si>
  <si>
    <t>3100000</t>
  </si>
  <si>
    <t>Управління комунальної власності</t>
  </si>
  <si>
    <t>3110000</t>
  </si>
  <si>
    <t>3110160</t>
  </si>
  <si>
    <t>Керівництво і управління у сфері комунальної власності</t>
  </si>
  <si>
    <t>3300000</t>
  </si>
  <si>
    <t>Управління державної реєстрації</t>
  </si>
  <si>
    <t>3310000</t>
  </si>
  <si>
    <t>3310160</t>
  </si>
  <si>
    <t>3317330</t>
  </si>
  <si>
    <t>Капітальний ремонт приміщення за адресою м. Львів, вул. Залізнична, 28</t>
  </si>
  <si>
    <t>3400000</t>
  </si>
  <si>
    <t>Управління адміністрування послуг</t>
  </si>
  <si>
    <t>3410000</t>
  </si>
  <si>
    <t>Керівництво і управління у сфері адміністрування послуг</t>
  </si>
  <si>
    <t>3417330</t>
  </si>
  <si>
    <t>Капітальний ремонт житлового фонду (приміщень)</t>
  </si>
  <si>
    <t>3600000</t>
  </si>
  <si>
    <t>Управління земельних ресурсів</t>
  </si>
  <si>
    <t>3610000</t>
  </si>
  <si>
    <t>3610160</t>
  </si>
  <si>
    <t>Керівництво і управління у сфері земельних відносин і організації землеустрою</t>
  </si>
  <si>
    <t>3617130</t>
  </si>
  <si>
    <t>7130</t>
  </si>
  <si>
    <t>0421</t>
  </si>
  <si>
    <t>Здійснення заходів із землеустрою</t>
  </si>
  <si>
    <t>Проведення експертної грошової оцінки земельних ділянок, що підлягають продажу відповідно до статті 128 Земельного кодексу України</t>
  </si>
  <si>
    <t>Виготовлення проекту землеустрою щодо зміни та встановлення меж міста Львова, II-й етап</t>
  </si>
  <si>
    <t>Розроблення документацій із землеустрою щодо інвентаризації земельних ділянок соціальних об'єктів в межах ОТГ (школи, лікарні, кладовища)</t>
  </si>
  <si>
    <t>Розроблення проекту землеустрою щодо організації і встановлення меж територій природно-заповідного фонду та іншого природоохоронного призначення ландшафтного заказника місцевого значення "Торфовище Білогорща"</t>
  </si>
  <si>
    <t>3617660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</si>
  <si>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</si>
  <si>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</si>
  <si>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3700000</t>
  </si>
  <si>
    <t>Департамент фінансової політики</t>
  </si>
  <si>
    <t>3710000</t>
  </si>
  <si>
    <t>Керівництво і управління у сфері реалізації фінансової політики при виконанні повноважень органами місцевого самоврядування</t>
  </si>
  <si>
    <t>Управління фінансів</t>
  </si>
  <si>
    <t>Керівництво і управління у сфері складання та виконання місцевого бюджету</t>
  </si>
  <si>
    <t xml:space="preserve">Придбання обладнання та предметів довгострокового користування </t>
  </si>
  <si>
    <t>4100000</t>
  </si>
  <si>
    <t>Галицька районна адміністрація</t>
  </si>
  <si>
    <t>4110000</t>
  </si>
  <si>
    <t>4110160</t>
  </si>
  <si>
    <t>Керівництво і управління у сфері повноважень, делегованих Львівською міською радою на території району</t>
  </si>
  <si>
    <t>4116030</t>
  </si>
  <si>
    <t>Придбання лавок на просп. Свободи у м. Львові</t>
  </si>
  <si>
    <t>Реконструкція фонтану "Кульбаба" на пл. Галицькій у м. Львові (коригування)</t>
  </si>
  <si>
    <t>4117310</t>
  </si>
  <si>
    <t>Капітальний ремонт центральної пішохідної алеї на просп. Свободи у м. Львові</t>
  </si>
  <si>
    <t>Демонтаж та переміщення конструкцій Монументу Бойової Слави Радянських зброїних сил</t>
  </si>
  <si>
    <t>Капітальний ремонт доріг та тротуарів, дворів, внутрішньоквартальних доріг, тротуарів, зупинок громадського транспорту, дитячих майданчиків, 
громадських просторів, площ та інших об'єктів благоустрою на території Галицького району</t>
  </si>
  <si>
    <t>Капітальний ремонт житлового фонду</t>
  </si>
  <si>
    <t>Виконання міської програми технічної експертизи, модернізації, ремонту, заміни та диспетчеризації ліфтів у житлових будинках та закладах охорони здоров'я м. Львова на період 2017-2023 років</t>
  </si>
  <si>
    <t>4117330</t>
  </si>
  <si>
    <t>Капітальний ремонт приміщень у будівлі районної адміністрації</t>
  </si>
  <si>
    <t>4200000</t>
  </si>
  <si>
    <t>Залізнична районна адміністрація</t>
  </si>
  <si>
    <t>4210000</t>
  </si>
  <si>
    <t>4210160</t>
  </si>
  <si>
    <t>4217310</t>
  </si>
  <si>
    <t>Капітальний ремонт квартир дітей-сиріт, дітей позбавлених батьківської опіки та піклування</t>
  </si>
  <si>
    <t>Виконання міської програми забезпечення доступності житлових приміщень осіб з інвалідністю у кріслах та осіб з інвалідністю з порушенням зору 1 групи</t>
  </si>
  <si>
    <t>Капітальний ремонт дитячих майданчиків</t>
  </si>
  <si>
    <t xml:space="preserve">Виконання Міської програми технічної експертизи, модернізації, ремонту, заміни та диспетчеризації ліфтів у житлових будинках та закладах охорони здоров"я м. Львова на період 2017-2023 років </t>
  </si>
  <si>
    <t>Капітальний ремонт доріг та тротуарів</t>
  </si>
  <si>
    <t>Капітальний ремонт дворів, внутріквартальних доріг і тротуарів</t>
  </si>
  <si>
    <t>4300000</t>
  </si>
  <si>
    <t>Личаківська районна адміністрація</t>
  </si>
  <si>
    <t>4310000</t>
  </si>
  <si>
    <t>4310160</t>
  </si>
  <si>
    <t>4317310</t>
  </si>
  <si>
    <t>Виконання міської цільової програми приведення до санітарного стану житла, яке належить на праві власності або користування дітям-сиротам, дітям, позбавленим батьківського піклування, та особам з їх числа, на період 2014-2030 років</t>
  </si>
  <si>
    <t>Виконання Міської програми технічної експертизи, модернізації, ремонту, заміни та диспетчеризації ліфтів у житлових будинках та закладах охорони здоров'я м. Львова на період 2017-2023 років</t>
  </si>
  <si>
    <t>Виконання Міської програми забезпечення доступності житлових приміщень осіб з інвалідністю у кріслах колісних та осіб з інвалідністю з порушенням зору 1 групизакладах охорони здоров'я м. Львова на період 2017-2023 років</t>
  </si>
  <si>
    <t xml:space="preserve">Капітальний ремонт дитячих майданчиків </t>
  </si>
  <si>
    <t>Капітальний ремонт доріг та тротуарів, дворів, внутрішньоквартальних доріг та тротуарів</t>
  </si>
  <si>
    <t>4400000</t>
  </si>
  <si>
    <t>Франківська районна адміністрація</t>
  </si>
  <si>
    <t>4410000</t>
  </si>
  <si>
    <t>4417310</t>
  </si>
  <si>
    <t>Капітальний ремонт дворів, внутрішньоквартальних доріг, тротуарів</t>
  </si>
  <si>
    <t>Виконання програми забезпечення доступності житлових приміщень осіб з інвалідністю у кріслах колісних та осіб з інвалідністю з порушенням зору 1-ої групи</t>
  </si>
  <si>
    <t>4417330</t>
  </si>
  <si>
    <t>Капітальний ремонт нежитлових приміщень, які задіяні для діяльності пластових куренів (домівок)</t>
  </si>
  <si>
    <t>4500000</t>
  </si>
  <si>
    <t>Шевченківська районна адміністарція</t>
  </si>
  <si>
    <t>4510000</t>
  </si>
  <si>
    <t>4510160</t>
  </si>
  <si>
    <t>Керівництво і управління у сфері повноважень делегованих Львівською міською радою на території району</t>
  </si>
  <si>
    <t>4517310</t>
  </si>
  <si>
    <t>Проведення демонтажу конструкційних елементів аварйного житлового будинку № 29 на вул. Р. Дашкевича (капітальний ремонт)</t>
  </si>
  <si>
    <t>Проведення невідкладних аварійно-відновлювальних робіт з виведення із аварійного стану окремих конструкційних елементів житлового будинку № 31 на вул. Р. Дашкевича (капітальний ремонт)</t>
  </si>
  <si>
    <t>Благоустрій скверу ім. Джона Леннона на вул. Дж. Леннона у м. Львові (капітальний ремонт)</t>
  </si>
  <si>
    <t>Виконання Міської програми забезпечення доступності житлових приміщень осіб з інвалідністю у кріслах колісних та осіб з інвалідністю з порушенням зору 1 групи</t>
  </si>
  <si>
    <t>Виконання Міської програми технічної експертизи, модернізації, ремонту, заміни та диспетчеризації ліфтів у житлових будинках та закладах охорони здоров’я м. Львова на період 2017-2023 років</t>
  </si>
  <si>
    <t>Капітального ремонту доріг і тротуарів, дворів, внутрішньоквартальних доріг та тротуарів</t>
  </si>
  <si>
    <t>Облаштування громадського простору та водойми на вул. П. Панча, 8-10 у м. Львові (капітальний ремонт)</t>
  </si>
  <si>
    <t>Міська цільова програма приведення до санітарного стану житла, яке належить на праві власності або користування дітям-сиротам, дітям, позбавленим батьківського піклування, та особам з їх числа, на період 2014-2020 років</t>
  </si>
  <si>
    <t>4517330</t>
  </si>
  <si>
    <t>Програма розвитку пластового руху та Львівської міської молодіжної громадської організації "Станиця Львів Пласту - Національної скаутської організації"</t>
  </si>
  <si>
    <t>4600000</t>
  </si>
  <si>
    <t>Сихівська районна адміністрація</t>
  </si>
  <si>
    <t>4610000</t>
  </si>
  <si>
    <t>4610160</t>
  </si>
  <si>
    <t>4617310</t>
  </si>
  <si>
    <t>Виконання міської програми забезпечення доступності житлових приміщень осіб з інвалідністю у кріслах колісних та осіб з інвалідністю з порушенням зору 1 групи</t>
  </si>
  <si>
    <t>Капітальний ремонт житла дитини - сироти на вул. В. Вернадського, 32, кв. 33</t>
  </si>
  <si>
    <t>Капітальний ремонт житла дитини - сироти на вул. Дністерській, 7, кв. 12</t>
  </si>
  <si>
    <t>4617330</t>
  </si>
  <si>
    <t>Капітальний ремонт будівлі на просп. Червоної Калини, 66 (утеплення фасаду)</t>
  </si>
  <si>
    <t>Капітальний ремонт дворів, внутрішньоквартальних доріг та тротуарів</t>
  </si>
  <si>
    <t>РЕАЛІЗАЦІЯ ПРОЕКТУ "ГРОМАДСЬКИЙ БЮДЖЕТ"</t>
  </si>
  <si>
    <t>Закупівля з встановленням спортивного обладнання на території ЗОШ І-ІІІ ст. в с. Підбірці</t>
  </si>
  <si>
    <t>Закупівля мультимедійного обладнання для ДНЗ в с. Гряда</t>
  </si>
  <si>
    <t>Закупівлі з встановленням ігрового обладнання в с. Зашків</t>
  </si>
  <si>
    <t>Закупівля обладнання і зовнішнього оформлення для сцени Народного дому "Просвіта" в м. Дубляни</t>
  </si>
  <si>
    <t>Закупівля з монтажем ігрового комплексу в с. Лисиничі</t>
  </si>
  <si>
    <t>Закупівля з монтажем тренажерного обладнання на вул. І. Огієнка, вул. Т. Шевченка, вул. Незалежності, вул. Долинній у м. Винники</t>
  </si>
  <si>
    <t>Капітальний ремонт території подвір'я ДНЗ на вул. Стуса 1-а в с. Великі Грибовичі</t>
  </si>
  <si>
    <t>Капітальний ремонт території стадіону в с. Підбірці</t>
  </si>
  <si>
    <t>Облаштування території між будинками № 1 та № 2 по вул. Кільцевій у м. Винники</t>
  </si>
  <si>
    <t>Капітальний ремонт вул. І. Франка у с. Зарудці</t>
  </si>
  <si>
    <t>Придбання обладнання та предметів довгострокового користування для ЗДО № 37 ЛМР на вул. Княгині Ольги, 59-А</t>
  </si>
  <si>
    <t>Придбання обладнання та предметів довгострокового користування для облаштування мистецького простору "Пулюй" в ліцеї І. Пулюя на вул. Пулюя,16</t>
  </si>
  <si>
    <t>Придбання обладнання і предметів довгострокового користування ліцею № 15 Львівської міської ради на вул. Є. Патона, 7</t>
  </si>
  <si>
    <t xml:space="preserve">Придбання обладнання і предметів довгострокового користування для ліцею № 75 імені Лесі Українки Львівської міської ради на вул. В. Караджича, 7 </t>
  </si>
  <si>
    <t>Придбання обладнання і предметів довгострокового користування СЗШ № 67 на вул. Сяйво, 18</t>
  </si>
  <si>
    <t>Придбання обладнання і предметів довгострокового користування для СЗШ № 65 на вул. Роксоляни, 35</t>
  </si>
  <si>
    <t>Придбання обладнання та предметів довгострокового користування з метою влаштування сучасної інтерактивної мобільної лабораторії "Лабораторія покоління Альфа" у ліцеї ім. І. Пулюя на вул. І. Пулюя, 16</t>
  </si>
  <si>
    <t>Придбання обладнання та предметів довгострокового користування з метою облаштування харчоблоку для початкової школи "Джерельце" на вул. Академіка А. Сахарова, 80</t>
  </si>
  <si>
    <t>Придбання обладнання і предметів довгострокового користування для їдальні у СЗШ № 99 на вул. Творчій, 1</t>
  </si>
  <si>
    <t>Придбання обладнання і предметів довгострокового користування для СЗШ № 44 ім. Т. Шевченка на вул. Я. Пстрака, 1</t>
  </si>
  <si>
    <t xml:space="preserve">Придбання обладнання і предметів довгострокового користування для СЗШ № 22 ім. Василя Стефаника на вул. Хімічній, 7 
</t>
  </si>
  <si>
    <t>Придбання обладнання і предметів довгострокового користування для харчоблоку СЗШ № 91 на вул. Варшавській, 58</t>
  </si>
  <si>
    <t>Ремонтно-реставраційні роботи приміщення з облаштуванням медіа-наукової лабораторії у ліцеї № 52 на вул. М. Гоголя, 17</t>
  </si>
  <si>
    <t>Капітальний ремонт приміщень з метою облаштування бібліотеки "Сучасна бібліотека-сучасний простір" в СЗШ № 34 на вул. Замкненій, 6</t>
  </si>
  <si>
    <t>Капітальний ремонт дитячих майданчиків в ЗДО № 32 , вул. М. Коцюбинського, 21</t>
  </si>
  <si>
    <t>Капітальний ремонт майданчика для дітей в ЗДО № 25 на вул. Листопадового Чину, 26</t>
  </si>
  <si>
    <t>Капітальний ремонт території СЗШ № 67 на вул. Сяйво, 18</t>
  </si>
  <si>
    <t>Капітальний ремонт території СЗШ № 77 на вул. І. Виговського, 7-А</t>
  </si>
  <si>
    <t>Капітальний ремонт приміщення коридорів ліцею № 15 Львівської міської ради на вул. Є. Патона, 7</t>
  </si>
  <si>
    <t xml:space="preserve">Капітальний ремонт приміщення вестибюлю ліцею № 75 імені Лесі Українки Львівської міської ради на вул. В. Караджича, 7 </t>
  </si>
  <si>
    <t>Капітальний ремонт території внутрішнього дворику у СЗШ № 65 на вул. Роксоляни, 35</t>
  </si>
  <si>
    <t>Капітальний ремонт огорожі у ЛЗШ І ступеня "Світанок" на вул. С. Петлюри, 43-А</t>
  </si>
  <si>
    <t>Капітальний ремонт комп'ютерної лабораторії у ліцеї "Львівський" на вул. Лисиницькій, 3</t>
  </si>
  <si>
    <t>Капітальний ремонт інтерактивної лабораторії у СЗШ № 7 на вул. Б. Хмельницького,132</t>
  </si>
  <si>
    <t>Капітальний ремонт території у СЗШ № 42 на вул. Каштановій, 9</t>
  </si>
  <si>
    <t>Капітальний ремонт дитячого майданчика у ЗДО "Барвінок" на вул. П. Шафарика, 15</t>
  </si>
  <si>
    <t>Капітальний ремонт території СЗШ № 63 на вул. Личаківській, 177</t>
  </si>
  <si>
    <t>Капітальний ремонт території ЗДО "Веселка" на вул. Китайській, 6-А</t>
  </si>
  <si>
    <t>Капітальний ремонт території внутрішнього дворику ліцею "Інтелект" на вул. Запорізькій, 20</t>
  </si>
  <si>
    <t>Капітальний ремонт території внутрішнього дворику ліцею "Софія" на вул. Героїв Крут, 27</t>
  </si>
  <si>
    <t>Капітальний ремонт їдальні "Смакота" в СЗШ № 98 на вул. К. Трильовського, 12-А</t>
  </si>
  <si>
    <t>Капітальний ремонт їдальні в ліцеї № 93 на вул. А. Кос-Анатольського, 10</t>
  </si>
  <si>
    <t>Капітальний ремонт благоустрою території НВК "Школи гімназії Шептицьких" на вул. Г. Хоткевича, 16</t>
  </si>
  <si>
    <t>Капітальний ремонт майданчика Ліцею № 2 ЛМР на вул. Науковій, 24-А</t>
  </si>
  <si>
    <t>Капітальний ремонт харчоблоку СЗШ№ 36 на вул. Володимира Великого, 55-Б</t>
  </si>
  <si>
    <t>Капітальний ремонт спортивного майданчика СЗШ № 31 на вул. Княгині Ольги, 104</t>
  </si>
  <si>
    <t>Капітальний ремонт приміщення їдальні у СЗШ № 99 на вул. Творчій, 1</t>
  </si>
  <si>
    <t>Капітальний ремонт приміщення СЗШ № 44 ім. Т. Шевченка на вул. Я. Пстрака, 1</t>
  </si>
  <si>
    <t>Капітальний ремонт приміщення СЗШ № 22 ім. Василя Стефаника на вул. Хімічній, 7</t>
  </si>
  <si>
    <t xml:space="preserve">Капітальний ремонт огорожі у ЛЗОШ І-ІІІ ступенів № 74 на вул. І. Огієнка, 9 у смт. Рудне </t>
  </si>
  <si>
    <t>Капітальний ремонт медіалабораторії у СЗШ № 29 на вул. В. Сухомлинського, 6 у м. Винники</t>
  </si>
  <si>
    <t xml:space="preserve">Капітальний ремонт території у ЛЗОШ І-ІІІ ступенів № 74 на вул. І. Огієнка, 9 у смт. Рудне </t>
  </si>
  <si>
    <t>Капітальний ремонт території у ліцеї № 2 ЛМР на вул. Володимира Великого, 55-А та СЗШ № 36 на вул. Володимира Великого, 55-Б</t>
  </si>
  <si>
    <t>Капітальний ремонт території з влаштуванням вуличних тренажерів у ліцеї "Львівський" на вул. Лисиницькій, 3</t>
  </si>
  <si>
    <t>Капітальний ремонт стадіону СЗШ № 98 по вул. К. Трильовського, 12</t>
  </si>
  <si>
    <t>Капітальний ремонт спортзалу у СЗШ № 1 на вул. К. Трильовського, 17</t>
  </si>
  <si>
    <t>Капітальний ремонт території із облаштуванням сучасного освітнього простору для початкової школи "Малюк" на вул. Володимира Великого, 41-А у м. Львові</t>
  </si>
  <si>
    <t xml:space="preserve">Капітальний ремонт подвір'я з улаштуванням бруківки СЗШ № 49 на вул. О. Басараб, 4 </t>
  </si>
  <si>
    <t>Придбання обладнання та предметів довгострокового користування КНП "Міська дитяча клінічна лікарня м. Львова"</t>
  </si>
  <si>
    <t>Придбання нейроонкологічного обладнання для відділення нейрохірургії КНП "Міська дитяча клінічна лікарня м. Львова"</t>
  </si>
  <si>
    <t>Придбання низькотемпературного етиленоксидного газового стерилізатора для КНП "Клінічна лікарня швидкої медичної допомоги м. Львова" на вул. І. Миколайчука, 9</t>
  </si>
  <si>
    <t>Придбання ліжок-трансформерів для пологів у пологове відділення КНП "3-я міська клінічна лікарня м. Львова" на вул. Я. Раппапорта, 8</t>
  </si>
  <si>
    <t>Капітальний ремонт благоустрою прилеглої території комунального некомерційного підприємства "Клінічна лікарня швидкої медичної допомоги м. Львова" на вул. І. Миколайчука, 9</t>
  </si>
  <si>
    <t xml:space="preserve">Придбання автоматичного біохімічного аналізатора в лабораторію КНП "4-а міська клінічна лікарня м. Львова" </t>
  </si>
  <si>
    <t>Капітальний ремонт приміщень хірургії вроджених вад розвитку у дітей КНП "Міська дитяча клінічна лікарня м. Львова" на вул. Пилипа Орлика, 4</t>
  </si>
  <si>
    <t>Капітальний ремонт нейрохірургічної операційної КНП "Міська дитяча клінічна лікарня м. Львова"</t>
  </si>
  <si>
    <t>Закупівля необхідного обладнання та інструментів для багатофункційних приміщень ДШМ № 5 м. Львова</t>
  </si>
  <si>
    <t xml:space="preserve">Придбання бандур для Львівської державної музичної школи № 2 </t>
  </si>
  <si>
    <t>Придбання предметів та обладнання довгострокового користування для ДШМ № 5 м. Львова</t>
  </si>
  <si>
    <t>1014060</t>
  </si>
  <si>
    <t>4060</t>
  </si>
  <si>
    <t>Придбання предметів довгострокового користування для ХотАртКласу Міського палацу культури ім. Г. Хоткевича</t>
  </si>
  <si>
    <t>1017324</t>
  </si>
  <si>
    <t>Облаштування ХотАртКласу Міського палацу культури ім. Г. Хоткевича</t>
  </si>
  <si>
    <t>1017670</t>
  </si>
  <si>
    <t>Внески до статутного капіталу ЛКП "Культурно-освітній центр ім. О. Довженка" (молодіжний центр розвитку)</t>
  </si>
  <si>
    <t>Капітальний ремонт дитячо-спортивного майданчика на вул. М. Черемшини, 29</t>
  </si>
  <si>
    <t>Капітальний ремонт спортивного майданчика на вул. Моршинський, 12</t>
  </si>
  <si>
    <t>Влаштування додаткової секції майданчику для вигулу собак на вул. Стрийській, 75</t>
  </si>
  <si>
    <t>2218230</t>
  </si>
  <si>
    <t>Відеонагляд та освітлення прибудинкової території ОСББ "Магнолія-Сихів" (придбання обладнання)</t>
  </si>
  <si>
    <t>Вдосконалення системи вуличного відеоспостереження у м. Винники (придбання обладнання)</t>
  </si>
  <si>
    <t>Покращення благоустрою парку ім. Б. Хмельницького в смт. Брюховичі Львівської ТГ (придбання вуличних меблів)</t>
  </si>
  <si>
    <t>Капітальний ремонт частини парку "Горіховий гай" зі сторони вул. Я. Музики у м. Львові (в т.ч. покращення технічного стану водойм)</t>
  </si>
  <si>
    <t>Капітальний ремонт частини парку "Снопківський" зі сторони вул. Зеленої у м. Львові</t>
  </si>
  <si>
    <t>Капітальний ремонт частини парку "Горіховий гай" зі сторони вул. Бойківської у м. Львові</t>
  </si>
  <si>
    <t>Капітальний ремонт ботанічної пам’ятки природи місцевого значення “Лісопарк “Погулянка“ (в тому числі роозробка ПКД) та площі перед ЦТДЮГ (гідротехнічний розрахунок, геодезія, архітектурний конкурс, ПКД)</t>
  </si>
  <si>
    <t>Облаштування громадського простору та водойми на вул. Замарстинівська, 270 у м. Львові (капітальний ремонт)</t>
  </si>
  <si>
    <t>Капітальний ремонт двору на вул. Снопківській, 47</t>
  </si>
  <si>
    <t>Капітальний ремонт скверу на вул. П. Грабовського, 11</t>
  </si>
  <si>
    <t>Капітальний ремонт об'єктів благоустрою на вул. І. Франка, 150 у м. Львові</t>
  </si>
  <si>
    <t>Капітальний ремонт дороги з улаштуванням тротуару біля ясла-садок ДНЗ № 41 "Ластівка" на вул. Генерала М. Тарнавського, 100-А у м. Львові</t>
  </si>
  <si>
    <t>Капітальний ремонт дитячого майданчика на вул. Вигоди, 60-62</t>
  </si>
  <si>
    <t>Капітальний ремонт дитячого майданчика на вул. Любінській, 164</t>
  </si>
  <si>
    <t>Капітальний ремонт дитячого майданчика на вул. Любінській, 98</t>
  </si>
  <si>
    <t>Капітальний ремонт дворів, внутрішньоквартальних доріг та тротуарів на вул. О. Кульчицької, 18 (завершення центральної алеї скверу) у м. Львові</t>
  </si>
  <si>
    <t xml:space="preserve">Капітальний ремонт дитячих майданчиків (Мережа спортивного та дитячого дозвілля на вул. Сяйво, Широка/ Планерна, Вигоди (Левандівка) </t>
  </si>
  <si>
    <t>Капітальний ремонт дворів, внутрішньоквартальних доріг і тротуарів (облаштування громадського простору на вул. Білогорща, 23)</t>
  </si>
  <si>
    <t>Капітальний ремонт дитячо-спортивного майданчику на вул. Богданівській біля церкви)</t>
  </si>
  <si>
    <t>Капітальний ремонт парку "Підгори" (на розі вул. Личаківська - вул. Бахматюка)</t>
  </si>
  <si>
    <t>Капітальний ремонт з облаштуванням сімейного простору на вул. Тракт Глинянський, 161-Г</t>
  </si>
  <si>
    <t>Капітальний ремонт тротуару на вул. І. Рубчака, 8</t>
  </si>
  <si>
    <t>Капітальний ремонт дитячого майданчика на вул. Героїв УПА, 80</t>
  </si>
  <si>
    <t>Шевченківська районна адміністрація</t>
  </si>
  <si>
    <t>Благоустрій водного каналу на вул. І. Величковського у м. Львові (капітальний ремонт)</t>
  </si>
  <si>
    <t>Капітальний ремонт фонтану на вул. Гетьмана І.Мазепи,8 у м. Львові</t>
  </si>
  <si>
    <t>Облаштування вуличного кінотеатру у сквері ім. І. Берези на вул. І. Миколайчука у м. Львові (капітальний ремонт)</t>
  </si>
  <si>
    <t>Капітальний ремонт дворів, внутрішньоквартальних доріг та тротуарів на вул. Коломийській, 19 - вул. І. Кавалерідзе,15 у м. Львові</t>
  </si>
  <si>
    <t>Капітальний ремонт доріг та тротуарів на просп. Червоної Калини, 110 у м. Львові</t>
  </si>
  <si>
    <t>Капітальний ремонт дитячого майданчика на вул. В. Чукаріна, 2 у м. Львові</t>
  </si>
  <si>
    <t>Перелік об'єктів, фінансування яких буде проводитись за рахунок запозичень до міського бюджету</t>
  </si>
  <si>
    <t>Реконструкція площі Двірцевої</t>
  </si>
  <si>
    <t>Будівництво гравійної дороги від західного обходу м. Львова до житлового масиву "Білогорща"</t>
  </si>
  <si>
    <t>Реконструкція вул. Хуторівки</t>
  </si>
  <si>
    <t>Реконструкція вул. Б. Хмельницького (від вул. Промислової до вул. Липинського) у м. Львові</t>
  </si>
  <si>
    <t>Реконструкція вул. Т. Шевченка (від вул. Ярослава Мудрого до вул. Залізничної)</t>
  </si>
  <si>
    <t>Реконструкція вул. Д. Вітовського (від буд. № 55 до вул. Грецької)</t>
  </si>
  <si>
    <t>Реконструкція вул. Д. Вітовського (від вул. Грецької до пл. І. Франка)</t>
  </si>
  <si>
    <t>Реконструкція трамвайної лінії на вул. Княгині Ольги</t>
  </si>
  <si>
    <t>Капітальний ремонт вул. Пекарської (від вул. Тершаковців до вул. І. Мечникова), вул. Шімзерів</t>
  </si>
  <si>
    <t>Будівництво вул. Ряшівської (від вул. Є. Патона до вул. Кульпарківської) з транспортними розв'язками</t>
  </si>
  <si>
    <t>Будівництво шляхопроводу та транспортної розв'язки на перетині вул. Наукової - вул. Княгині Ольги</t>
  </si>
  <si>
    <t>Капітальний ремонт вул. Личаківської (від вул. Букової до межі міста)</t>
  </si>
  <si>
    <t>Капітальний ремонт вул. Генерала В. Курмановича (від вул. А. П'ясецького до вул. Данила Апостола)</t>
  </si>
  <si>
    <t>Капітальний ремонт дороги по вул. Івасюка у м. Винники</t>
  </si>
  <si>
    <t>Нерозподілені видатки</t>
  </si>
  <si>
    <t>Х</t>
  </si>
  <si>
    <t>УСЬОГО</t>
  </si>
  <si>
    <t>Візи:</t>
  </si>
  <si>
    <t xml:space="preserve">Директор департаменту фінансової політики </t>
  </si>
  <si>
    <t>О. Іщук</t>
  </si>
  <si>
    <t>Заступник директора департаменту фінансової</t>
  </si>
  <si>
    <t>політики - начальник управління фінансів</t>
  </si>
  <si>
    <t>Л. Римар</t>
  </si>
  <si>
    <t>Внесення змін до детального плану території у межах вул. Зеленої, вул. Пирогівки, вулиці проектованої 4 (зміна 3)</t>
  </si>
  <si>
    <t>Реконструкція вул. Замарстинівської 
(від вул. Гайдамацької до вул. Торф'яної)</t>
  </si>
  <si>
    <t>Реконструкція вул. Т. Шевченка (від вул. Залізничної до вул. Левандівської) з організацією кільцевого руху по вулицях  Т. Шевченка,  Левандівській, Залізничній</t>
  </si>
  <si>
    <t>Реконструкція вул. Т. Шевченка (від вул. 
Хорватської до вул. Ярослава Мудрого)</t>
  </si>
  <si>
    <t xml:space="preserve">Реконструкція вул. Чернівецької (від вул.  Городоцької до пл. Двірцевої) </t>
  </si>
  <si>
    <t>Реконструкція вул. С.Бандери</t>
  </si>
  <si>
    <t xml:space="preserve">Капітальний ремонт вул. Данила Апостола (від будинку № 9-А  до вул. Північної) у промзоні "Сигнівка" </t>
  </si>
  <si>
    <t>Капітальний ремонт вул. Данила Апостола (від будинку № 9-А до вул. Генерала В. Курмановича) у промзоні "Сигнівка"</t>
  </si>
  <si>
    <t xml:space="preserve">  2021 - 2022</t>
  </si>
  <si>
    <t xml:space="preserve">Реконструкція перехрестя вулиць Академіка А. Сахарова – І. Нечуя-Левицького – М. Коперника – Д. Лукіяновича – Д. Вітовського – Героїв Майдану та вул. Академіка А. Сахарова (від вул. Б. Романицького до вул. І. Нечуя-Левицького), вул. М. Коперника (від вул. М. Вербицького до вул. І. Нечуя-Левицького), вул. Героїв Майдану (від вул. Братів Тимошенків до вул. Д. Вітовського) </t>
  </si>
  <si>
    <t>Реконструкція трамвайної лінії на вул. Академіка А.Сахарова</t>
  </si>
  <si>
    <t>Будівництво проектованої вулиці від вул. Суботівської до мікрорайону Рясне</t>
  </si>
  <si>
    <t>Капітальний ремонт вул. Генерала Курмановича (від вул.Данила Апостола до вул. Рудненської)</t>
  </si>
  <si>
    <t>Затверджено</t>
  </si>
  <si>
    <t>ухвалою міської ради</t>
  </si>
  <si>
    <t>Секретар ради</t>
  </si>
  <si>
    <t>М. Лопачак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</si>
</sst>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_р_._-;\-* #,##0.00_р_._-;_-* &quot;-&quot;??_р_._-;_-@_-"/>
  </numFmts>
  <fonts count="10" x14ac:knownFonts="1">
    <font>
      <sz val="11"/>
      <color theme="1"/>
      <name val="Calibri"/>
      <family val="2"/>
      <charset val="204"/>
      <scheme val="minor"/>
    </font>
    <font>
      <sz val="10"/>
      <name val="Times New Roman"/>
      <family val="1"/>
      <charset val="204"/>
    </font>
    <font>
      <sz val="13"/>
      <name val="Arial"/>
      <family val="2"/>
      <charset val="204"/>
    </font>
    <font>
      <sz val="12"/>
      <name val="Arial"/>
      <family val="2"/>
      <charset val="204"/>
    </font>
    <font>
      <b/>
      <sz val="13"/>
      <name val="Arial"/>
      <family val="2"/>
      <charset val="204"/>
    </font>
    <font>
      <sz val="10"/>
      <color rgb="FF000000"/>
      <name val="Arial"/>
      <family val="2"/>
      <charset val="204"/>
    </font>
    <font>
      <sz val="10"/>
      <name val="Arial Cyr"/>
      <charset val="204"/>
    </font>
    <font>
      <sz val="13"/>
      <color theme="1"/>
      <name val="Arial"/>
      <family val="2"/>
      <charset val="204"/>
    </font>
    <font>
      <sz val="16"/>
      <name val="Arial"/>
      <family val="2"/>
      <charset val="204"/>
    </font>
    <font>
      <b/>
      <sz val="16"/>
      <name val="Arial"/>
      <family val="2"/>
      <charset val="20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6" fillId="0" borderId="0"/>
    <xf numFmtId="0" fontId="1" fillId="0" borderId="0"/>
    <xf numFmtId="0" fontId="6" fillId="0" borderId="0"/>
  </cellStyleXfs>
  <cellXfs count="109">
    <xf numFmtId="0" fontId="0" fillId="0" borderId="0" xfId="0"/>
    <xf numFmtId="0" fontId="2" fillId="0" borderId="0" xfId="1" applyFont="1" applyFill="1" applyBorder="1" applyAlignment="1">
      <alignment horizontal="center" wrapText="1"/>
    </xf>
    <xf numFmtId="0" fontId="3" fillId="0" borderId="2" xfId="1" applyFont="1" applyFill="1" applyBorder="1" applyAlignment="1">
      <alignment horizontal="center" vertical="top" wrapText="1"/>
    </xf>
    <xf numFmtId="0" fontId="3" fillId="0" borderId="3" xfId="1" applyFont="1" applyFill="1" applyBorder="1" applyAlignment="1">
      <alignment horizontal="center" vertical="top" wrapText="1"/>
    </xf>
    <xf numFmtId="49" fontId="4" fillId="0" borderId="2" xfId="1" applyNumberFormat="1" applyFont="1" applyFill="1" applyBorder="1" applyAlignment="1">
      <alignment horizontal="center" vertical="top"/>
    </xf>
    <xf numFmtId="0" fontId="4" fillId="0" borderId="2" xfId="1" applyFont="1" applyFill="1" applyBorder="1" applyAlignment="1">
      <alignment horizontal="center" vertical="top" wrapText="1"/>
    </xf>
    <xf numFmtId="0" fontId="2" fillId="0" borderId="2" xfId="1" applyFont="1" applyFill="1" applyBorder="1" applyAlignment="1">
      <alignment horizontal="center" vertical="top" wrapText="1"/>
    </xf>
    <xf numFmtId="0" fontId="4" fillId="0" borderId="2" xfId="1" applyFont="1" applyFill="1" applyBorder="1" applyAlignment="1">
      <alignment horizontal="left" vertical="top" wrapText="1"/>
    </xf>
    <xf numFmtId="49" fontId="2" fillId="0" borderId="2" xfId="1" applyNumberFormat="1" applyFont="1" applyFill="1" applyBorder="1" applyAlignment="1">
      <alignment horizontal="center" vertical="top" wrapText="1"/>
    </xf>
    <xf numFmtId="0" fontId="2" fillId="0" borderId="2" xfId="1" applyFont="1" applyFill="1" applyBorder="1" applyAlignment="1">
      <alignment vertical="top" wrapText="1"/>
    </xf>
    <xf numFmtId="0" fontId="2" fillId="0" borderId="2" xfId="0" applyFont="1" applyFill="1" applyBorder="1" applyAlignment="1">
      <alignment horizontal="left" vertical="top" wrapText="1"/>
    </xf>
    <xf numFmtId="4" fontId="2" fillId="0" borderId="2" xfId="1" applyNumberFormat="1" applyFont="1" applyFill="1" applyBorder="1" applyAlignment="1">
      <alignment horizontal="center" vertical="top" wrapText="1"/>
    </xf>
    <xf numFmtId="0" fontId="2" fillId="0" borderId="2" xfId="1" applyNumberFormat="1" applyFont="1" applyFill="1" applyBorder="1" applyAlignment="1">
      <alignment horizontal="center" vertical="top" wrapText="1"/>
    </xf>
    <xf numFmtId="0" fontId="2" fillId="0" borderId="2" xfId="1" applyFont="1" applyFill="1" applyBorder="1" applyAlignment="1">
      <alignment horizontal="left" vertical="top" wrapText="1"/>
    </xf>
    <xf numFmtId="49" fontId="2" fillId="0" borderId="2" xfId="1" applyNumberFormat="1" applyFont="1" applyFill="1" applyBorder="1" applyAlignment="1">
      <alignment horizontal="center" vertical="top"/>
    </xf>
    <xf numFmtId="49" fontId="4" fillId="0" borderId="2" xfId="0" applyNumberFormat="1" applyFont="1" applyFill="1" applyBorder="1" applyAlignment="1">
      <alignment horizontal="center" vertical="top"/>
    </xf>
    <xf numFmtId="0" fontId="4"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2" fillId="0" borderId="2" xfId="0" applyNumberFormat="1" applyFont="1" applyFill="1" applyBorder="1" applyAlignment="1">
      <alignment horizontal="center" vertical="top"/>
    </xf>
    <xf numFmtId="0" fontId="2" fillId="0" borderId="2" xfId="0" applyFont="1" applyFill="1" applyBorder="1" applyAlignment="1">
      <alignment vertical="top" wrapText="1"/>
    </xf>
    <xf numFmtId="49" fontId="2" fillId="0" borderId="2" xfId="0" applyNumberFormat="1" applyFont="1" applyFill="1" applyBorder="1" applyAlignment="1">
      <alignment horizontal="center" vertical="top" wrapText="1"/>
    </xf>
    <xf numFmtId="49" fontId="4" fillId="0" borderId="2" xfId="1" applyNumberFormat="1" applyFont="1" applyFill="1" applyBorder="1" applyAlignment="1">
      <alignment horizontal="center" vertical="top" wrapText="1"/>
    </xf>
    <xf numFmtId="0" fontId="2" fillId="0" borderId="2" xfId="1" applyFont="1" applyFill="1" applyBorder="1" applyAlignment="1" applyProtection="1">
      <alignment vertical="top" wrapText="1"/>
      <protection locked="0"/>
    </xf>
    <xf numFmtId="0" fontId="2" fillId="0" borderId="2" xfId="1" applyFont="1" applyFill="1" applyBorder="1" applyAlignment="1">
      <alignment vertical="top"/>
    </xf>
    <xf numFmtId="49" fontId="2" fillId="0" borderId="2" xfId="3" applyNumberFormat="1" applyFont="1" applyFill="1" applyBorder="1" applyAlignment="1">
      <alignment horizontal="center" vertical="top"/>
    </xf>
    <xf numFmtId="0" fontId="2" fillId="0" borderId="2" xfId="3" applyNumberFormat="1" applyFont="1" applyFill="1" applyBorder="1" applyAlignment="1">
      <alignment horizontal="center" vertical="top"/>
    </xf>
    <xf numFmtId="0" fontId="2" fillId="0" borderId="2" xfId="0" applyFont="1" applyFill="1" applyBorder="1" applyAlignment="1">
      <alignment horizontal="left" vertical="center" wrapText="1"/>
    </xf>
    <xf numFmtId="49" fontId="4" fillId="0" borderId="2" xfId="5" applyNumberFormat="1" applyFont="1" applyFill="1" applyBorder="1" applyAlignment="1">
      <alignment horizontal="center" vertical="top"/>
    </xf>
    <xf numFmtId="49" fontId="4" fillId="0" borderId="2" xfId="5" applyNumberFormat="1" applyFont="1" applyFill="1" applyBorder="1" applyAlignment="1">
      <alignment horizontal="center" vertical="top" wrapText="1"/>
    </xf>
    <xf numFmtId="0" fontId="4" fillId="0" borderId="2" xfId="5" applyFont="1" applyFill="1" applyBorder="1" applyAlignment="1">
      <alignment horizontal="center" vertical="top" wrapText="1"/>
    </xf>
    <xf numFmtId="4" fontId="4" fillId="0" borderId="2" xfId="1" applyNumberFormat="1" applyFont="1" applyFill="1" applyBorder="1" applyAlignment="1">
      <alignment horizontal="center" vertical="top" wrapText="1"/>
    </xf>
    <xf numFmtId="0" fontId="2" fillId="0" borderId="0" xfId="1" applyFont="1" applyFill="1" applyAlignment="1">
      <alignment vertical="center"/>
    </xf>
    <xf numFmtId="0" fontId="2" fillId="0" borderId="0" xfId="1" applyFont="1" applyFill="1"/>
    <xf numFmtId="165" fontId="2" fillId="0" borderId="0" xfId="1" applyNumberFormat="1" applyFont="1" applyFill="1" applyAlignment="1">
      <alignment horizontal="left" vertical="top"/>
    </xf>
    <xf numFmtId="4" fontId="2" fillId="0" borderId="0" xfId="1" applyNumberFormat="1" applyFont="1" applyFill="1" applyAlignment="1">
      <alignment horizontal="center" vertical="top"/>
    </xf>
    <xf numFmtId="3" fontId="2" fillId="0" borderId="0" xfId="1" applyNumberFormat="1" applyFont="1" applyFill="1" applyAlignment="1">
      <alignment horizontal="center" vertical="top"/>
    </xf>
    <xf numFmtId="0" fontId="2" fillId="0" borderId="0" xfId="1" applyFont="1" applyFill="1" applyBorder="1" applyAlignment="1">
      <alignment horizontal="center" vertical="top" wrapText="1"/>
    </xf>
    <xf numFmtId="49" fontId="2" fillId="0" borderId="0" xfId="1" applyNumberFormat="1" applyFont="1" applyFill="1" applyBorder="1" applyAlignment="1">
      <alignment horizontal="center" vertical="top" wrapText="1"/>
    </xf>
    <xf numFmtId="0" fontId="4" fillId="0" borderId="0" xfId="1" applyFont="1" applyFill="1" applyBorder="1" applyAlignment="1">
      <alignment horizontal="justify" vertical="top" wrapText="1"/>
    </xf>
    <xf numFmtId="164" fontId="2" fillId="0" borderId="0" xfId="1" applyNumberFormat="1" applyFont="1" applyFill="1" applyBorder="1" applyAlignment="1">
      <alignment horizontal="left" vertical="top"/>
    </xf>
    <xf numFmtId="4" fontId="2" fillId="0" borderId="0" xfId="1" applyNumberFormat="1" applyFont="1" applyFill="1" applyBorder="1" applyAlignment="1">
      <alignment horizontal="center" vertical="top"/>
    </xf>
    <xf numFmtId="164" fontId="2" fillId="0" borderId="0" xfId="1" applyNumberFormat="1" applyFont="1" applyFill="1" applyBorder="1" applyAlignment="1">
      <alignment horizontal="center" vertical="top" wrapText="1"/>
    </xf>
    <xf numFmtId="0" fontId="2" fillId="0" borderId="0" xfId="1" applyFont="1" applyFill="1" applyAlignment="1">
      <alignment horizontal="left" vertical="center"/>
    </xf>
    <xf numFmtId="0" fontId="2" fillId="0" borderId="0" xfId="1" applyFont="1" applyFill="1" applyAlignment="1">
      <alignment horizontal="left" vertical="top"/>
    </xf>
    <xf numFmtId="0" fontId="2" fillId="0" borderId="0" xfId="1" applyFont="1" applyFill="1" applyAlignment="1">
      <alignment vertical="top"/>
    </xf>
    <xf numFmtId="4" fontId="2" fillId="0" borderId="0" xfId="1" applyNumberFormat="1" applyFont="1" applyFill="1" applyAlignment="1">
      <alignment vertical="top"/>
    </xf>
    <xf numFmtId="0" fontId="2" fillId="0" borderId="0" xfId="1" applyNumberFormat="1" applyFont="1" applyFill="1" applyAlignment="1" applyProtection="1">
      <alignment horizontal="left" vertical="top"/>
    </xf>
    <xf numFmtId="4" fontId="2" fillId="0" borderId="0" xfId="1" applyNumberFormat="1" applyFont="1" applyFill="1" applyAlignment="1" applyProtection="1">
      <alignment horizontal="center" vertical="top"/>
    </xf>
    <xf numFmtId="0" fontId="2" fillId="0" borderId="0" xfId="1" applyNumberFormat="1" applyFont="1" applyFill="1" applyAlignment="1" applyProtection="1">
      <alignment vertical="top"/>
    </xf>
    <xf numFmtId="0" fontId="2" fillId="0" borderId="0" xfId="1" applyNumberFormat="1" applyFont="1" applyFill="1" applyAlignment="1" applyProtection="1"/>
    <xf numFmtId="0" fontId="3" fillId="0" borderId="2" xfId="1" applyFont="1" applyFill="1" applyBorder="1" applyAlignment="1">
      <alignment horizontal="center" vertical="center" wrapText="1"/>
    </xf>
    <xf numFmtId="4" fontId="2" fillId="0" borderId="2" xfId="3" applyNumberFormat="1" applyFont="1" applyFill="1" applyBorder="1" applyAlignment="1">
      <alignment vertical="top" wrapText="1"/>
    </xf>
    <xf numFmtId="0" fontId="2" fillId="0" borderId="2" xfId="4" applyFont="1" applyFill="1" applyBorder="1" applyAlignment="1">
      <alignment vertical="top" wrapText="1"/>
    </xf>
    <xf numFmtId="0" fontId="2" fillId="0" borderId="2" xfId="3" applyNumberFormat="1" applyFont="1" applyFill="1" applyBorder="1" applyAlignment="1">
      <alignment horizontal="center" vertical="top" wrapText="1"/>
    </xf>
    <xf numFmtId="3" fontId="2" fillId="0" borderId="2" xfId="1" applyNumberFormat="1" applyFont="1" applyFill="1" applyBorder="1" applyAlignment="1">
      <alignment horizontal="center" vertical="center" wrapText="1"/>
    </xf>
    <xf numFmtId="0" fontId="2" fillId="0" borderId="0" xfId="1" applyNumberFormat="1" applyFont="1" applyFill="1" applyAlignment="1" applyProtection="1">
      <alignment horizontal="center" vertical="top"/>
    </xf>
    <xf numFmtId="0" fontId="2" fillId="0" borderId="0" xfId="1" applyNumberFormat="1" applyFont="1" applyFill="1" applyAlignment="1" applyProtection="1">
      <alignment horizontal="left" vertical="top" wrapText="1"/>
    </xf>
    <xf numFmtId="0" fontId="2" fillId="0" borderId="0" xfId="1" applyNumberFormat="1" applyFont="1" applyFill="1" applyAlignment="1" applyProtection="1">
      <alignment vertical="top" wrapText="1"/>
    </xf>
    <xf numFmtId="0" fontId="2"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center" vertical="top" wrapText="1"/>
    </xf>
    <xf numFmtId="4" fontId="2"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center"/>
    </xf>
    <xf numFmtId="0" fontId="2" fillId="0" borderId="0" xfId="1" applyFont="1" applyFill="1" applyBorder="1" applyAlignment="1">
      <alignment horizontal="center"/>
    </xf>
    <xf numFmtId="0" fontId="2" fillId="0" borderId="0" xfId="1" applyFont="1" applyFill="1" applyBorder="1" applyAlignment="1">
      <alignment horizontal="center" vertical="top"/>
    </xf>
    <xf numFmtId="0" fontId="2" fillId="0" borderId="0" xfId="1" applyNumberFormat="1" applyFont="1" applyFill="1" applyBorder="1" applyAlignment="1" applyProtection="1">
      <alignment horizontal="center" vertical="top"/>
    </xf>
    <xf numFmtId="4" fontId="3" fillId="0" borderId="3" xfId="1" applyNumberFormat="1" applyFont="1" applyFill="1" applyBorder="1" applyAlignment="1">
      <alignment horizontal="center" vertical="top" wrapText="1"/>
    </xf>
    <xf numFmtId="0" fontId="2" fillId="0" borderId="2" xfId="1" applyFont="1" applyFill="1" applyBorder="1" applyAlignment="1">
      <alignment horizontal="center" vertical="center" wrapText="1"/>
    </xf>
    <xf numFmtId="3" fontId="4" fillId="0" borderId="2" xfId="1" applyNumberFormat="1" applyFont="1" applyFill="1" applyBorder="1" applyAlignment="1">
      <alignment horizontal="center" vertical="top" wrapText="1"/>
    </xf>
    <xf numFmtId="3" fontId="2" fillId="0" borderId="2" xfId="1" applyNumberFormat="1" applyFont="1" applyFill="1" applyBorder="1" applyAlignment="1">
      <alignment horizontal="center" vertical="top" wrapText="1"/>
    </xf>
    <xf numFmtId="1" fontId="2" fillId="0" borderId="2" xfId="1" applyNumberFormat="1" applyFont="1" applyFill="1" applyBorder="1" applyAlignment="1">
      <alignment horizontal="center" vertical="top" wrapText="1"/>
    </xf>
    <xf numFmtId="9" fontId="2" fillId="0" borderId="2" xfId="1" applyNumberFormat="1"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2" fillId="0" borderId="2" xfId="1" applyFont="1" applyFill="1" applyBorder="1" applyAlignment="1">
      <alignment horizontal="left" vertical="center" wrapText="1"/>
    </xf>
    <xf numFmtId="0" fontId="4" fillId="0" borderId="0" xfId="1" applyFont="1" applyFill="1"/>
    <xf numFmtId="0" fontId="2" fillId="0" borderId="2" xfId="1" applyNumberFormat="1" applyFont="1" applyFill="1" applyBorder="1" applyAlignment="1" applyProtection="1">
      <alignment vertical="top"/>
    </xf>
    <xf numFmtId="4" fontId="2" fillId="0" borderId="2" xfId="1" applyNumberFormat="1" applyFont="1" applyFill="1" applyBorder="1" applyAlignment="1" applyProtection="1">
      <alignment horizontal="center" vertical="top"/>
    </xf>
    <xf numFmtId="0" fontId="2" fillId="0" borderId="2" xfId="1" applyNumberFormat="1" applyFont="1" applyFill="1" applyBorder="1" applyAlignment="1" applyProtection="1">
      <alignment horizontal="center" vertical="top"/>
    </xf>
    <xf numFmtId="0" fontId="2" fillId="0" borderId="2" xfId="1" applyNumberFormat="1" applyFont="1" applyFill="1" applyBorder="1" applyAlignment="1" applyProtection="1"/>
    <xf numFmtId="0" fontId="2" fillId="0" borderId="2" xfId="2" applyFont="1" applyFill="1" applyBorder="1" applyAlignment="1">
      <alignment horizontal="left" wrapText="1"/>
    </xf>
    <xf numFmtId="0" fontId="2" fillId="0" borderId="2" xfId="2" applyFont="1" applyFill="1" applyBorder="1" applyAlignment="1">
      <alignment horizontal="left" vertical="top" wrapText="1"/>
    </xf>
    <xf numFmtId="0" fontId="2" fillId="0" borderId="2" xfId="1" applyFont="1" applyFill="1" applyBorder="1" applyAlignment="1">
      <alignment horizontal="center"/>
    </xf>
    <xf numFmtId="0" fontId="4" fillId="0" borderId="2" xfId="1" applyFont="1" applyFill="1" applyBorder="1" applyAlignment="1">
      <alignment vertical="center" wrapText="1"/>
    </xf>
    <xf numFmtId="164" fontId="2" fillId="0" borderId="0" xfId="1" applyNumberFormat="1" applyFont="1" applyFill="1" applyBorder="1" applyAlignment="1">
      <alignment vertical="top"/>
    </xf>
    <xf numFmtId="0" fontId="7" fillId="0" borderId="2" xfId="1" applyNumberFormat="1" applyFont="1" applyFill="1" applyBorder="1" applyAlignment="1" applyProtection="1">
      <alignment horizontal="center" vertical="top"/>
    </xf>
    <xf numFmtId="4" fontId="7" fillId="0" borderId="2" xfId="1" applyNumberFormat="1" applyFont="1" applyBorder="1" applyAlignment="1">
      <alignment horizontal="center" vertical="top" wrapText="1"/>
    </xf>
    <xf numFmtId="1" fontId="7" fillId="0" borderId="2" xfId="1" applyNumberFormat="1" applyFont="1" applyFill="1" applyBorder="1" applyAlignment="1" applyProtection="1">
      <alignment horizontal="center" vertical="top"/>
    </xf>
    <xf numFmtId="0" fontId="2" fillId="0" borderId="0" xfId="1" applyFont="1" applyFill="1" applyBorder="1" applyAlignment="1">
      <alignment horizontal="center" wrapText="1"/>
    </xf>
    <xf numFmtId="0" fontId="2" fillId="0" borderId="0" xfId="1" applyNumberFormat="1" applyFont="1" applyFill="1" applyAlignment="1" applyProtection="1">
      <alignment horizontal="center"/>
    </xf>
    <xf numFmtId="0" fontId="2" fillId="0" borderId="0" xfId="1" applyNumberFormat="1" applyFont="1" applyFill="1" applyAlignment="1" applyProtection="1">
      <alignment horizontal="center" vertical="top"/>
    </xf>
    <xf numFmtId="0" fontId="2" fillId="0" borderId="0" xfId="1" applyNumberFormat="1" applyFont="1" applyFill="1" applyAlignment="1" applyProtection="1">
      <alignment horizontal="center" vertical="center" wrapText="1"/>
    </xf>
    <xf numFmtId="0" fontId="4" fillId="0" borderId="0" xfId="1" applyNumberFormat="1" applyFont="1" applyFill="1" applyBorder="1" applyAlignment="1" applyProtection="1">
      <alignment horizontal="center" vertical="top" wrapText="1"/>
    </xf>
    <xf numFmtId="0" fontId="2" fillId="0" borderId="1" xfId="1" applyFont="1" applyFill="1" applyBorder="1" applyAlignment="1">
      <alignment horizontal="center" wrapText="1"/>
    </xf>
    <xf numFmtId="0" fontId="8" fillId="0" borderId="0" xfId="1" applyFont="1" applyFill="1" applyAlignment="1">
      <alignment vertical="center"/>
    </xf>
    <xf numFmtId="0" fontId="8" fillId="0" borderId="0" xfId="1" applyFont="1" applyFill="1" applyAlignment="1">
      <alignment vertical="center" wrapText="1"/>
    </xf>
    <xf numFmtId="0" fontId="8" fillId="0" borderId="0" xfId="1" applyFont="1" applyFill="1"/>
    <xf numFmtId="165" fontId="8" fillId="0" borderId="0" xfId="1" applyNumberFormat="1" applyFont="1" applyFill="1" applyAlignment="1">
      <alignment horizontal="left" vertical="top"/>
    </xf>
    <xf numFmtId="0" fontId="8" fillId="0" borderId="0" xfId="1" applyFont="1" applyFill="1" applyBorder="1" applyAlignment="1">
      <alignment horizontal="center" vertical="top" wrapText="1"/>
    </xf>
    <xf numFmtId="49" fontId="8" fillId="0" borderId="0" xfId="1" applyNumberFormat="1" applyFont="1" applyFill="1" applyBorder="1" applyAlignment="1">
      <alignment horizontal="center" vertical="top" wrapText="1"/>
    </xf>
    <xf numFmtId="0" fontId="9" fillId="0" borderId="0" xfId="1" applyFont="1" applyFill="1" applyBorder="1" applyAlignment="1">
      <alignment horizontal="justify" vertical="top" wrapText="1"/>
    </xf>
    <xf numFmtId="164" fontId="8" fillId="0" borderId="0" xfId="1" applyNumberFormat="1" applyFont="1" applyFill="1" applyBorder="1" applyAlignment="1">
      <alignment horizontal="left" vertical="top"/>
    </xf>
    <xf numFmtId="0" fontId="8" fillId="0" borderId="0" xfId="1" applyFont="1" applyFill="1" applyAlignment="1">
      <alignment horizontal="left" vertical="center"/>
    </xf>
    <xf numFmtId="0" fontId="8" fillId="0" borderId="0" xfId="1" applyFont="1" applyFill="1" applyAlignment="1">
      <alignment horizontal="left" vertical="top"/>
    </xf>
    <xf numFmtId="0" fontId="8" fillId="0" borderId="0" xfId="1" applyFont="1" applyFill="1" applyAlignment="1">
      <alignment horizontal="left"/>
    </xf>
    <xf numFmtId="0" fontId="8" fillId="0" borderId="0" xfId="1" applyFont="1" applyFill="1" applyAlignment="1">
      <alignment wrapText="1"/>
    </xf>
    <xf numFmtId="0" fontId="8" fillId="0" borderId="0" xfId="1" applyFont="1" applyFill="1" applyAlignment="1"/>
    <xf numFmtId="0" fontId="8" fillId="0" borderId="0" xfId="1" applyNumberFormat="1" applyFont="1" applyFill="1" applyAlignment="1" applyProtection="1">
      <alignment horizontal="left" vertical="top"/>
    </xf>
  </cellXfs>
  <cellStyles count="6">
    <cellStyle name="Звичайний" xfId="0" builtinId="0"/>
    <cellStyle name="Звичайний 2" xfId="3"/>
    <cellStyle name="Звичайний 21 2" xfId="4"/>
    <cellStyle name="Звичайний 28" xfId="1"/>
    <cellStyle name="Звичайний 3" xfId="2"/>
    <cellStyle name="Обычный 2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988"/>
  <sheetViews>
    <sheetView tabSelected="1" view="pageBreakPreview" zoomScale="70" zoomScaleNormal="78" zoomScaleSheetLayoutView="70" workbookViewId="0">
      <pane ySplit="10" topLeftCell="A904" activePane="bottomLeft" state="frozen"/>
      <selection pane="bottomLeft" activeCell="D988" sqref="D988"/>
    </sheetView>
  </sheetViews>
  <sheetFormatPr defaultColWidth="7.85546875" defaultRowHeight="16.5" x14ac:dyDescent="0.25"/>
  <cols>
    <col min="1" max="2" width="15.7109375" style="49" customWidth="1"/>
    <col min="3" max="3" width="17.140625" style="49" customWidth="1"/>
    <col min="4" max="4" width="67.5703125" style="49" customWidth="1"/>
    <col min="5" max="5" width="66.7109375" style="49" customWidth="1"/>
    <col min="6" max="6" width="18.28515625" style="48" customWidth="1"/>
    <col min="7" max="7" width="19.28515625" style="48" customWidth="1"/>
    <col min="8" max="8" width="23.5703125" style="48" customWidth="1"/>
    <col min="9" max="9" width="26.140625" style="47" customWidth="1"/>
    <col min="10" max="10" width="21.28515625" style="48" customWidth="1"/>
    <col min="11" max="16384" width="7.85546875" style="32"/>
  </cols>
  <sheetData>
    <row r="1" spans="1:10" x14ac:dyDescent="0.25">
      <c r="F1" s="55"/>
      <c r="G1" s="55"/>
      <c r="I1" s="90" t="s">
        <v>0</v>
      </c>
      <c r="J1" s="90"/>
    </row>
    <row r="2" spans="1:10" x14ac:dyDescent="0.25">
      <c r="I2" s="90" t="s">
        <v>1171</v>
      </c>
      <c r="J2" s="90"/>
    </row>
    <row r="3" spans="1:10" x14ac:dyDescent="0.25">
      <c r="I3" s="91" t="s">
        <v>1172</v>
      </c>
      <c r="J3" s="91"/>
    </row>
    <row r="4" spans="1:10" x14ac:dyDescent="0.25">
      <c r="F4" s="56"/>
      <c r="G4" s="56"/>
      <c r="H4" s="57"/>
      <c r="I4" s="92" t="s">
        <v>1</v>
      </c>
      <c r="J4" s="92"/>
    </row>
    <row r="5" spans="1:10" x14ac:dyDescent="0.25">
      <c r="J5" s="56"/>
    </row>
    <row r="6" spans="1:10" ht="40.5" customHeight="1" x14ac:dyDescent="0.25">
      <c r="A6" s="32"/>
      <c r="B6" s="32"/>
      <c r="C6" s="93" t="s">
        <v>2</v>
      </c>
      <c r="D6" s="93"/>
      <c r="E6" s="93"/>
      <c r="F6" s="93"/>
      <c r="G6" s="93"/>
      <c r="H6" s="93"/>
      <c r="J6" s="58"/>
    </row>
    <row r="7" spans="1:10" x14ac:dyDescent="0.25">
      <c r="A7" s="94">
        <v>13201100000</v>
      </c>
      <c r="B7" s="94"/>
      <c r="C7" s="1"/>
      <c r="D7" s="59"/>
      <c r="E7" s="59"/>
      <c r="F7" s="58"/>
      <c r="G7" s="59"/>
      <c r="H7" s="58"/>
      <c r="I7" s="60"/>
      <c r="J7" s="58"/>
    </row>
    <row r="8" spans="1:10" x14ac:dyDescent="0.25">
      <c r="A8" s="89" t="s">
        <v>3</v>
      </c>
      <c r="B8" s="89"/>
      <c r="C8" s="1"/>
      <c r="D8" s="59"/>
      <c r="E8" s="59"/>
      <c r="F8" s="58"/>
      <c r="G8" s="59"/>
      <c r="H8" s="58"/>
      <c r="I8" s="60"/>
      <c r="J8" s="58"/>
    </row>
    <row r="9" spans="1:10" x14ac:dyDescent="0.25">
      <c r="A9" s="61"/>
      <c r="B9" s="62"/>
      <c r="C9" s="62"/>
      <c r="D9" s="62"/>
      <c r="E9" s="62"/>
      <c r="F9" s="63"/>
      <c r="G9" s="63"/>
      <c r="H9" s="63"/>
      <c r="I9" s="40"/>
      <c r="J9" s="64" t="s">
        <v>4</v>
      </c>
    </row>
    <row r="10" spans="1:10" ht="105" x14ac:dyDescent="0.25">
      <c r="A10" s="2" t="s">
        <v>5</v>
      </c>
      <c r="B10" s="3" t="s">
        <v>6</v>
      </c>
      <c r="C10" s="3" t="s">
        <v>7</v>
      </c>
      <c r="D10" s="3" t="s">
        <v>8</v>
      </c>
      <c r="E10" s="3" t="s">
        <v>9</v>
      </c>
      <c r="F10" s="3" t="s">
        <v>10</v>
      </c>
      <c r="G10" s="3" t="s">
        <v>11</v>
      </c>
      <c r="H10" s="3" t="s">
        <v>12</v>
      </c>
      <c r="I10" s="65" t="s">
        <v>13</v>
      </c>
      <c r="J10" s="3" t="s">
        <v>14</v>
      </c>
    </row>
    <row r="11" spans="1:10" s="31" customFormat="1" x14ac:dyDescent="0.25">
      <c r="A11" s="66">
        <v>1</v>
      </c>
      <c r="B11" s="66">
        <v>2</v>
      </c>
      <c r="C11" s="66">
        <v>3</v>
      </c>
      <c r="D11" s="66">
        <v>4</v>
      </c>
      <c r="E11" s="66">
        <v>5</v>
      </c>
      <c r="F11" s="6">
        <v>6</v>
      </c>
      <c r="G11" s="6">
        <v>7</v>
      </c>
      <c r="H11" s="6">
        <v>8</v>
      </c>
      <c r="I11" s="6">
        <v>9</v>
      </c>
      <c r="J11" s="6">
        <v>10</v>
      </c>
    </row>
    <row r="12" spans="1:10" s="31" customFormat="1" x14ac:dyDescent="0.25">
      <c r="A12" s="4" t="s">
        <v>15</v>
      </c>
      <c r="B12" s="4"/>
      <c r="C12" s="4"/>
      <c r="D12" s="5" t="s">
        <v>16</v>
      </c>
      <c r="E12" s="6"/>
      <c r="F12" s="6"/>
      <c r="G12" s="6"/>
      <c r="H12" s="6"/>
      <c r="I12" s="30">
        <f>SUM(I14:I14)</f>
        <v>1744120</v>
      </c>
      <c r="J12" s="30"/>
    </row>
    <row r="13" spans="1:10" s="31" customFormat="1" x14ac:dyDescent="0.25">
      <c r="A13" s="4" t="s">
        <v>17</v>
      </c>
      <c r="B13" s="4"/>
      <c r="C13" s="4"/>
      <c r="D13" s="7" t="s">
        <v>16</v>
      </c>
      <c r="E13" s="6"/>
      <c r="F13" s="6"/>
      <c r="G13" s="6"/>
      <c r="H13" s="6"/>
      <c r="I13" s="6"/>
      <c r="J13" s="6"/>
    </row>
    <row r="14" spans="1:10" s="31" customFormat="1" ht="36.75" customHeight="1" x14ac:dyDescent="0.25">
      <c r="A14" s="8" t="s">
        <v>18</v>
      </c>
      <c r="B14" s="8" t="s">
        <v>19</v>
      </c>
      <c r="C14" s="8" t="s">
        <v>20</v>
      </c>
      <c r="D14" s="9" t="s">
        <v>21</v>
      </c>
      <c r="E14" s="10" t="s">
        <v>22</v>
      </c>
      <c r="F14" s="6">
        <v>2021</v>
      </c>
      <c r="G14" s="67"/>
      <c r="H14" s="68"/>
      <c r="I14" s="11">
        <v>1744120</v>
      </c>
      <c r="J14" s="6"/>
    </row>
    <row r="15" spans="1:10" s="31" customFormat="1" x14ac:dyDescent="0.25">
      <c r="A15" s="4" t="s">
        <v>23</v>
      </c>
      <c r="B15" s="4"/>
      <c r="C15" s="4"/>
      <c r="D15" s="5" t="s">
        <v>24</v>
      </c>
      <c r="E15" s="6"/>
      <c r="F15" s="6"/>
      <c r="G15" s="67"/>
      <c r="H15" s="68"/>
      <c r="I15" s="30">
        <f>SUM(I17:I19)</f>
        <v>2778600</v>
      </c>
      <c r="J15" s="30"/>
    </row>
    <row r="16" spans="1:10" s="31" customFormat="1" x14ac:dyDescent="0.25">
      <c r="A16" s="4" t="s">
        <v>25</v>
      </c>
      <c r="B16" s="4"/>
      <c r="C16" s="4"/>
      <c r="D16" s="7" t="s">
        <v>24</v>
      </c>
      <c r="E16" s="6"/>
      <c r="F16" s="6"/>
      <c r="G16" s="67"/>
      <c r="H16" s="68"/>
      <c r="I16" s="11"/>
      <c r="J16" s="6"/>
    </row>
    <row r="17" spans="1:10" s="31" customFormat="1" ht="33" x14ac:dyDescent="0.25">
      <c r="A17" s="8" t="s">
        <v>26</v>
      </c>
      <c r="B17" s="8" t="s">
        <v>19</v>
      </c>
      <c r="C17" s="8" t="s">
        <v>20</v>
      </c>
      <c r="D17" s="9" t="s">
        <v>27</v>
      </c>
      <c r="E17" s="10" t="s">
        <v>22</v>
      </c>
      <c r="F17" s="6">
        <v>2021</v>
      </c>
      <c r="G17" s="67"/>
      <c r="H17" s="68"/>
      <c r="I17" s="11">
        <v>999600</v>
      </c>
      <c r="J17" s="6"/>
    </row>
    <row r="18" spans="1:10" s="31" customFormat="1" ht="33" x14ac:dyDescent="0.25">
      <c r="A18" s="8" t="s">
        <v>28</v>
      </c>
      <c r="B18" s="8" t="s">
        <v>29</v>
      </c>
      <c r="C18" s="8" t="s">
        <v>30</v>
      </c>
      <c r="D18" s="9" t="s">
        <v>31</v>
      </c>
      <c r="E18" s="13" t="s">
        <v>32</v>
      </c>
      <c r="F18" s="6">
        <v>2021</v>
      </c>
      <c r="G18" s="67"/>
      <c r="H18" s="68"/>
      <c r="I18" s="11">
        <v>49000</v>
      </c>
      <c r="J18" s="6"/>
    </row>
    <row r="19" spans="1:10" s="31" customFormat="1" ht="33" x14ac:dyDescent="0.25">
      <c r="A19" s="8" t="s">
        <v>33</v>
      </c>
      <c r="B19" s="8" t="s">
        <v>34</v>
      </c>
      <c r="C19" s="8" t="s">
        <v>35</v>
      </c>
      <c r="D19" s="9" t="s">
        <v>36</v>
      </c>
      <c r="E19" s="13" t="s">
        <v>37</v>
      </c>
      <c r="F19" s="6">
        <v>2021</v>
      </c>
      <c r="G19" s="67"/>
      <c r="H19" s="68"/>
      <c r="I19" s="11">
        <v>1730000</v>
      </c>
      <c r="J19" s="6">
        <v>100</v>
      </c>
    </row>
    <row r="20" spans="1:10" s="31" customFormat="1" x14ac:dyDescent="0.25">
      <c r="A20" s="4" t="s">
        <v>23</v>
      </c>
      <c r="B20" s="4"/>
      <c r="C20" s="4"/>
      <c r="D20" s="5" t="s">
        <v>38</v>
      </c>
      <c r="E20" s="6"/>
      <c r="F20" s="6"/>
      <c r="G20" s="67"/>
      <c r="H20" s="68"/>
      <c r="I20" s="30">
        <f>SUM(I22:I23)</f>
        <v>26137762</v>
      </c>
      <c r="J20" s="30"/>
    </row>
    <row r="21" spans="1:10" s="31" customFormat="1" x14ac:dyDescent="0.25">
      <c r="A21" s="4" t="s">
        <v>25</v>
      </c>
      <c r="B21" s="4"/>
      <c r="C21" s="4"/>
      <c r="D21" s="7" t="s">
        <v>38</v>
      </c>
      <c r="E21" s="13"/>
      <c r="F21" s="6"/>
      <c r="G21" s="67"/>
      <c r="H21" s="68"/>
      <c r="I21" s="11"/>
      <c r="J21" s="6"/>
    </row>
    <row r="22" spans="1:10" s="31" customFormat="1" ht="33" x14ac:dyDescent="0.25">
      <c r="A22" s="8" t="s">
        <v>26</v>
      </c>
      <c r="B22" s="8" t="s">
        <v>19</v>
      </c>
      <c r="C22" s="8" t="s">
        <v>20</v>
      </c>
      <c r="D22" s="9" t="s">
        <v>39</v>
      </c>
      <c r="E22" s="10" t="s">
        <v>22</v>
      </c>
      <c r="F22" s="6">
        <v>2021</v>
      </c>
      <c r="G22" s="67"/>
      <c r="H22" s="68"/>
      <c r="I22" s="11">
        <v>353000</v>
      </c>
      <c r="J22" s="6"/>
    </row>
    <row r="23" spans="1:10" s="31" customFormat="1" x14ac:dyDescent="0.25">
      <c r="A23" s="8" t="s">
        <v>33</v>
      </c>
      <c r="B23" s="8">
        <v>7670</v>
      </c>
      <c r="C23" s="8" t="s">
        <v>35</v>
      </c>
      <c r="D23" s="9" t="s">
        <v>36</v>
      </c>
      <c r="E23" s="13" t="s">
        <v>40</v>
      </c>
      <c r="F23" s="6">
        <v>2021</v>
      </c>
      <c r="G23" s="67"/>
      <c r="H23" s="68"/>
      <c r="I23" s="11">
        <f>6906900+20377862-1500000</f>
        <v>25784762</v>
      </c>
      <c r="J23" s="6">
        <v>100</v>
      </c>
    </row>
    <row r="24" spans="1:10" s="31" customFormat="1" x14ac:dyDescent="0.25">
      <c r="A24" s="4" t="s">
        <v>23</v>
      </c>
      <c r="B24" s="4"/>
      <c r="C24" s="4"/>
      <c r="D24" s="5" t="s">
        <v>41</v>
      </c>
      <c r="E24" s="6"/>
      <c r="F24" s="6"/>
      <c r="G24" s="67"/>
      <c r="H24" s="68"/>
      <c r="I24" s="30">
        <f>SUM(I26:I30)</f>
        <v>16574670</v>
      </c>
      <c r="J24" s="30"/>
    </row>
    <row r="25" spans="1:10" s="31" customFormat="1" x14ac:dyDescent="0.25">
      <c r="A25" s="4" t="s">
        <v>25</v>
      </c>
      <c r="B25" s="4"/>
      <c r="C25" s="4"/>
      <c r="D25" s="7" t="s">
        <v>41</v>
      </c>
      <c r="E25" s="6"/>
      <c r="F25" s="6"/>
      <c r="G25" s="67"/>
      <c r="H25" s="68"/>
      <c r="I25" s="11"/>
      <c r="J25" s="6"/>
    </row>
    <row r="26" spans="1:10" s="31" customFormat="1" ht="33" x14ac:dyDescent="0.25">
      <c r="A26" s="8" t="s">
        <v>26</v>
      </c>
      <c r="B26" s="8" t="s">
        <v>19</v>
      </c>
      <c r="C26" s="8" t="s">
        <v>20</v>
      </c>
      <c r="D26" s="9" t="s">
        <v>42</v>
      </c>
      <c r="E26" s="10" t="s">
        <v>22</v>
      </c>
      <c r="F26" s="6">
        <v>2021</v>
      </c>
      <c r="G26" s="67"/>
      <c r="H26" s="68"/>
      <c r="I26" s="11">
        <v>500000</v>
      </c>
      <c r="J26" s="6"/>
    </row>
    <row r="27" spans="1:10" s="31" customFormat="1" ht="115.5" x14ac:dyDescent="0.25">
      <c r="A27" s="8" t="s">
        <v>43</v>
      </c>
      <c r="B27" s="8">
        <v>7370</v>
      </c>
      <c r="C27" s="8" t="s">
        <v>35</v>
      </c>
      <c r="D27" s="9" t="s">
        <v>44</v>
      </c>
      <c r="E27" s="13" t="s">
        <v>45</v>
      </c>
      <c r="F27" s="6">
        <v>2021</v>
      </c>
      <c r="G27" s="67"/>
      <c r="H27" s="68"/>
      <c r="I27" s="11">
        <v>12296000</v>
      </c>
      <c r="J27" s="6"/>
    </row>
    <row r="28" spans="1:10" s="31" customFormat="1" ht="33" x14ac:dyDescent="0.25">
      <c r="A28" s="8" t="s">
        <v>43</v>
      </c>
      <c r="B28" s="8">
        <v>7370</v>
      </c>
      <c r="C28" s="8" t="s">
        <v>35</v>
      </c>
      <c r="D28" s="9" t="s">
        <v>44</v>
      </c>
      <c r="E28" s="13" t="s">
        <v>46</v>
      </c>
      <c r="F28" s="6">
        <v>2021</v>
      </c>
      <c r="G28" s="67"/>
      <c r="H28" s="68"/>
      <c r="I28" s="11">
        <v>211840</v>
      </c>
      <c r="J28" s="6"/>
    </row>
    <row r="29" spans="1:10" s="31" customFormat="1" ht="33" x14ac:dyDescent="0.25">
      <c r="A29" s="8" t="s">
        <v>43</v>
      </c>
      <c r="B29" s="8">
        <v>7370</v>
      </c>
      <c r="C29" s="8" t="s">
        <v>35</v>
      </c>
      <c r="D29" s="9" t="s">
        <v>44</v>
      </c>
      <c r="E29" s="13" t="s">
        <v>47</v>
      </c>
      <c r="F29" s="6">
        <v>2021</v>
      </c>
      <c r="G29" s="67"/>
      <c r="H29" s="68"/>
      <c r="I29" s="11">
        <v>172530</v>
      </c>
      <c r="J29" s="6"/>
    </row>
    <row r="30" spans="1:10" s="31" customFormat="1" ht="33" x14ac:dyDescent="0.25">
      <c r="A30" s="8" t="s">
        <v>43</v>
      </c>
      <c r="B30" s="8">
        <v>7370</v>
      </c>
      <c r="C30" s="8" t="s">
        <v>35</v>
      </c>
      <c r="D30" s="9" t="s">
        <v>44</v>
      </c>
      <c r="E30" s="13" t="s">
        <v>48</v>
      </c>
      <c r="F30" s="6">
        <v>2021</v>
      </c>
      <c r="G30" s="67"/>
      <c r="H30" s="68"/>
      <c r="I30" s="11">
        <v>3394300</v>
      </c>
      <c r="J30" s="6"/>
    </row>
    <row r="31" spans="1:10" s="31" customFormat="1" x14ac:dyDescent="0.25">
      <c r="A31" s="4" t="s">
        <v>23</v>
      </c>
      <c r="B31" s="4"/>
      <c r="C31" s="4"/>
      <c r="D31" s="5" t="s">
        <v>49</v>
      </c>
      <c r="E31" s="6"/>
      <c r="F31" s="6"/>
      <c r="G31" s="67"/>
      <c r="H31" s="68"/>
      <c r="I31" s="30">
        <f>SUM(I33)</f>
        <v>120000</v>
      </c>
      <c r="J31" s="30"/>
    </row>
    <row r="32" spans="1:10" s="31" customFormat="1" x14ac:dyDescent="0.25">
      <c r="A32" s="4" t="s">
        <v>25</v>
      </c>
      <c r="B32" s="4"/>
      <c r="C32" s="4"/>
      <c r="D32" s="7" t="s">
        <v>49</v>
      </c>
      <c r="E32" s="6"/>
      <c r="F32" s="6"/>
      <c r="G32" s="67"/>
      <c r="H32" s="68"/>
      <c r="I32" s="11"/>
      <c r="J32" s="6"/>
    </row>
    <row r="33" spans="1:10" s="31" customFormat="1" ht="33" x14ac:dyDescent="0.25">
      <c r="A33" s="14" t="s">
        <v>26</v>
      </c>
      <c r="B33" s="14" t="s">
        <v>19</v>
      </c>
      <c r="C33" s="14" t="s">
        <v>20</v>
      </c>
      <c r="D33" s="9" t="s">
        <v>50</v>
      </c>
      <c r="E33" s="10" t="s">
        <v>22</v>
      </c>
      <c r="F33" s="6">
        <v>2021</v>
      </c>
      <c r="G33" s="67"/>
      <c r="H33" s="68"/>
      <c r="I33" s="11">
        <v>120000</v>
      </c>
      <c r="J33" s="6"/>
    </row>
    <row r="34" spans="1:10" s="31" customFormat="1" x14ac:dyDescent="0.25">
      <c r="A34" s="15" t="s">
        <v>23</v>
      </c>
      <c r="B34" s="15"/>
      <c r="C34" s="15"/>
      <c r="D34" s="16" t="s">
        <v>51</v>
      </c>
      <c r="E34" s="10"/>
      <c r="F34" s="6"/>
      <c r="G34" s="67"/>
      <c r="H34" s="68"/>
      <c r="I34" s="30">
        <f>SUM(I36)</f>
        <v>800000</v>
      </c>
      <c r="J34" s="30"/>
    </row>
    <row r="35" spans="1:10" s="31" customFormat="1" x14ac:dyDescent="0.25">
      <c r="A35" s="15" t="s">
        <v>25</v>
      </c>
      <c r="B35" s="15"/>
      <c r="C35" s="15"/>
      <c r="D35" s="17" t="s">
        <v>51</v>
      </c>
      <c r="E35" s="10"/>
      <c r="F35" s="6"/>
      <c r="G35" s="67"/>
      <c r="H35" s="68"/>
      <c r="I35" s="11"/>
      <c r="J35" s="6"/>
    </row>
    <row r="36" spans="1:10" s="31" customFormat="1" ht="33.75" customHeight="1" x14ac:dyDescent="0.25">
      <c r="A36" s="18" t="s">
        <v>26</v>
      </c>
      <c r="B36" s="18" t="s">
        <v>19</v>
      </c>
      <c r="C36" s="18" t="s">
        <v>20</v>
      </c>
      <c r="D36" s="19" t="s">
        <v>52</v>
      </c>
      <c r="E36" s="10" t="s">
        <v>22</v>
      </c>
      <c r="F36" s="6">
        <v>2021</v>
      </c>
      <c r="G36" s="67"/>
      <c r="H36" s="68"/>
      <c r="I36" s="11">
        <v>800000</v>
      </c>
      <c r="J36" s="6"/>
    </row>
    <row r="37" spans="1:10" s="31" customFormat="1" x14ac:dyDescent="0.25">
      <c r="A37" s="4" t="s">
        <v>23</v>
      </c>
      <c r="B37" s="4"/>
      <c r="C37" s="4"/>
      <c r="D37" s="5" t="s">
        <v>53</v>
      </c>
      <c r="E37" s="13"/>
      <c r="F37" s="6"/>
      <c r="G37" s="67"/>
      <c r="H37" s="68"/>
      <c r="I37" s="30">
        <f>SUM(I39:I55)</f>
        <v>31640600</v>
      </c>
      <c r="J37" s="30"/>
    </row>
    <row r="38" spans="1:10" s="31" customFormat="1" x14ac:dyDescent="0.25">
      <c r="A38" s="4" t="s">
        <v>25</v>
      </c>
      <c r="B38" s="4"/>
      <c r="C38" s="4"/>
      <c r="D38" s="7" t="s">
        <v>53</v>
      </c>
      <c r="E38" s="13"/>
      <c r="F38" s="6"/>
      <c r="G38" s="67"/>
      <c r="H38" s="68"/>
      <c r="I38" s="11"/>
      <c r="J38" s="6"/>
    </row>
    <row r="39" spans="1:10" s="31" customFormat="1" ht="33" x14ac:dyDescent="0.25">
      <c r="A39" s="18" t="s">
        <v>26</v>
      </c>
      <c r="B39" s="18" t="s">
        <v>19</v>
      </c>
      <c r="C39" s="18" t="s">
        <v>20</v>
      </c>
      <c r="D39" s="19" t="s">
        <v>52</v>
      </c>
      <c r="E39" s="10" t="s">
        <v>22</v>
      </c>
      <c r="F39" s="6">
        <v>2021</v>
      </c>
      <c r="G39" s="67"/>
      <c r="H39" s="68"/>
      <c r="I39" s="11">
        <v>500000</v>
      </c>
      <c r="J39" s="6"/>
    </row>
    <row r="40" spans="1:10" s="31" customFormat="1" ht="33" x14ac:dyDescent="0.25">
      <c r="A40" s="18" t="s">
        <v>54</v>
      </c>
      <c r="B40" s="18">
        <v>4081</v>
      </c>
      <c r="C40" s="18" t="s">
        <v>55</v>
      </c>
      <c r="D40" s="19" t="s">
        <v>56</v>
      </c>
      <c r="E40" s="10" t="s">
        <v>57</v>
      </c>
      <c r="F40" s="6">
        <v>2021</v>
      </c>
      <c r="G40" s="11"/>
      <c r="H40" s="68"/>
      <c r="I40" s="11">
        <v>45000</v>
      </c>
      <c r="J40" s="6"/>
    </row>
    <row r="41" spans="1:10" s="31" customFormat="1" ht="49.5" x14ac:dyDescent="0.25">
      <c r="A41" s="18" t="s">
        <v>54</v>
      </c>
      <c r="B41" s="18">
        <v>4081</v>
      </c>
      <c r="C41" s="18" t="s">
        <v>55</v>
      </c>
      <c r="D41" s="19" t="s">
        <v>56</v>
      </c>
      <c r="E41" s="10" t="s">
        <v>58</v>
      </c>
      <c r="F41" s="6">
        <v>2021</v>
      </c>
      <c r="G41" s="11"/>
      <c r="H41" s="68"/>
      <c r="I41" s="11">
        <v>180000</v>
      </c>
      <c r="J41" s="6"/>
    </row>
    <row r="42" spans="1:10" s="31" customFormat="1" ht="66" x14ac:dyDescent="0.25">
      <c r="A42" s="18" t="s">
        <v>59</v>
      </c>
      <c r="B42" s="18">
        <v>6030</v>
      </c>
      <c r="C42" s="18" t="s">
        <v>60</v>
      </c>
      <c r="D42" s="19" t="s">
        <v>61</v>
      </c>
      <c r="E42" s="10" t="s">
        <v>62</v>
      </c>
      <c r="F42" s="6">
        <v>2021</v>
      </c>
      <c r="G42" s="11"/>
      <c r="H42" s="68"/>
      <c r="I42" s="11">
        <v>200000</v>
      </c>
      <c r="J42" s="6"/>
    </row>
    <row r="43" spans="1:10" s="31" customFormat="1" ht="66" x14ac:dyDescent="0.25">
      <c r="A43" s="18" t="s">
        <v>63</v>
      </c>
      <c r="B43" s="18">
        <v>7310</v>
      </c>
      <c r="C43" s="18" t="s">
        <v>64</v>
      </c>
      <c r="D43" s="19" t="s">
        <v>65</v>
      </c>
      <c r="E43" s="10" t="s">
        <v>66</v>
      </c>
      <c r="F43" s="6">
        <v>2021</v>
      </c>
      <c r="G43" s="11"/>
      <c r="H43" s="68"/>
      <c r="I43" s="11">
        <v>49000</v>
      </c>
      <c r="J43" s="6"/>
    </row>
    <row r="44" spans="1:10" s="31" customFormat="1" ht="66" x14ac:dyDescent="0.25">
      <c r="A44" s="18" t="s">
        <v>63</v>
      </c>
      <c r="B44" s="18">
        <v>7310</v>
      </c>
      <c r="C44" s="18" t="s">
        <v>64</v>
      </c>
      <c r="D44" s="19" t="s">
        <v>65</v>
      </c>
      <c r="E44" s="10" t="s">
        <v>67</v>
      </c>
      <c r="F44" s="6" t="s">
        <v>68</v>
      </c>
      <c r="G44" s="11">
        <v>2800000</v>
      </c>
      <c r="H44" s="68"/>
      <c r="I44" s="11">
        <v>2800000</v>
      </c>
      <c r="J44" s="6">
        <v>100</v>
      </c>
    </row>
    <row r="45" spans="1:10" s="31" customFormat="1" ht="33" x14ac:dyDescent="0.25">
      <c r="A45" s="18" t="s">
        <v>69</v>
      </c>
      <c r="B45" s="18" t="s">
        <v>70</v>
      </c>
      <c r="C45" s="18" t="s">
        <v>64</v>
      </c>
      <c r="D45" s="19" t="s">
        <v>71</v>
      </c>
      <c r="E45" s="10" t="s">
        <v>72</v>
      </c>
      <c r="F45" s="6">
        <v>2020</v>
      </c>
      <c r="G45" s="11">
        <v>431532</v>
      </c>
      <c r="H45" s="68">
        <v>100</v>
      </c>
      <c r="I45" s="11">
        <v>262500</v>
      </c>
      <c r="J45" s="6">
        <v>100</v>
      </c>
    </row>
    <row r="46" spans="1:10" s="31" customFormat="1" ht="49.5" x14ac:dyDescent="0.25">
      <c r="A46" s="18" t="s">
        <v>69</v>
      </c>
      <c r="B46" s="18" t="s">
        <v>70</v>
      </c>
      <c r="C46" s="18" t="s">
        <v>64</v>
      </c>
      <c r="D46" s="19" t="s">
        <v>71</v>
      </c>
      <c r="E46" s="10" t="s">
        <v>73</v>
      </c>
      <c r="F46" s="6">
        <v>2020</v>
      </c>
      <c r="G46" s="11">
        <v>475902</v>
      </c>
      <c r="H46" s="68">
        <v>100</v>
      </c>
      <c r="I46" s="11">
        <v>165400</v>
      </c>
      <c r="J46" s="6">
        <v>100</v>
      </c>
    </row>
    <row r="47" spans="1:10" s="31" customFormat="1" ht="49.5" x14ac:dyDescent="0.25">
      <c r="A47" s="18" t="s">
        <v>69</v>
      </c>
      <c r="B47" s="18" t="s">
        <v>70</v>
      </c>
      <c r="C47" s="18" t="s">
        <v>64</v>
      </c>
      <c r="D47" s="19" t="s">
        <v>71</v>
      </c>
      <c r="E47" s="10" t="s">
        <v>74</v>
      </c>
      <c r="F47" s="6">
        <v>2020</v>
      </c>
      <c r="G47" s="11">
        <v>1600000</v>
      </c>
      <c r="H47" s="68"/>
      <c r="I47" s="11">
        <v>1600000</v>
      </c>
      <c r="J47" s="6">
        <v>100</v>
      </c>
    </row>
    <row r="48" spans="1:10" s="31" customFormat="1" ht="66" x14ac:dyDescent="0.25">
      <c r="A48" s="18" t="s">
        <v>69</v>
      </c>
      <c r="B48" s="18" t="s">
        <v>70</v>
      </c>
      <c r="C48" s="18" t="s">
        <v>64</v>
      </c>
      <c r="D48" s="19" t="s">
        <v>71</v>
      </c>
      <c r="E48" s="10" t="s">
        <v>75</v>
      </c>
      <c r="F48" s="6">
        <v>2020</v>
      </c>
      <c r="G48" s="11">
        <v>500000</v>
      </c>
      <c r="H48" s="68"/>
      <c r="I48" s="11">
        <v>500000</v>
      </c>
      <c r="J48" s="6">
        <v>100</v>
      </c>
    </row>
    <row r="49" spans="1:10" s="31" customFormat="1" ht="49.5" x14ac:dyDescent="0.25">
      <c r="A49" s="18" t="s">
        <v>69</v>
      </c>
      <c r="B49" s="18" t="s">
        <v>70</v>
      </c>
      <c r="C49" s="18" t="s">
        <v>64</v>
      </c>
      <c r="D49" s="19" t="s">
        <v>71</v>
      </c>
      <c r="E49" s="10" t="s">
        <v>76</v>
      </c>
      <c r="F49" s="6">
        <v>2020</v>
      </c>
      <c r="G49" s="11">
        <v>1440000</v>
      </c>
      <c r="H49" s="68"/>
      <c r="I49" s="11">
        <v>1440000</v>
      </c>
      <c r="J49" s="6">
        <v>100</v>
      </c>
    </row>
    <row r="50" spans="1:10" s="31" customFormat="1" ht="82.5" x14ac:dyDescent="0.25">
      <c r="A50" s="18" t="s">
        <v>69</v>
      </c>
      <c r="B50" s="18" t="s">
        <v>70</v>
      </c>
      <c r="C50" s="18" t="s">
        <v>64</v>
      </c>
      <c r="D50" s="19" t="s">
        <v>71</v>
      </c>
      <c r="E50" s="10" t="s">
        <v>77</v>
      </c>
      <c r="F50" s="6" t="s">
        <v>68</v>
      </c>
      <c r="G50" s="11">
        <v>385000</v>
      </c>
      <c r="H50" s="68"/>
      <c r="I50" s="11">
        <v>385000</v>
      </c>
      <c r="J50" s="6">
        <v>100</v>
      </c>
    </row>
    <row r="51" spans="1:10" s="31" customFormat="1" ht="49.5" x14ac:dyDescent="0.25">
      <c r="A51" s="18" t="s">
        <v>69</v>
      </c>
      <c r="B51" s="18" t="s">
        <v>70</v>
      </c>
      <c r="C51" s="18" t="s">
        <v>64</v>
      </c>
      <c r="D51" s="19" t="s">
        <v>71</v>
      </c>
      <c r="E51" s="10" t="s">
        <v>78</v>
      </c>
      <c r="F51" s="6" t="s">
        <v>79</v>
      </c>
      <c r="G51" s="11">
        <v>1826000</v>
      </c>
      <c r="H51" s="68">
        <v>77</v>
      </c>
      <c r="I51" s="11">
        <v>322650</v>
      </c>
      <c r="J51" s="6">
        <v>100</v>
      </c>
    </row>
    <row r="52" spans="1:10" s="31" customFormat="1" ht="49.5" x14ac:dyDescent="0.25">
      <c r="A52" s="18" t="s">
        <v>69</v>
      </c>
      <c r="B52" s="18" t="s">
        <v>70</v>
      </c>
      <c r="C52" s="18" t="s">
        <v>64</v>
      </c>
      <c r="D52" s="19" t="s">
        <v>71</v>
      </c>
      <c r="E52" s="10" t="s">
        <v>80</v>
      </c>
      <c r="F52" s="6">
        <v>2021</v>
      </c>
      <c r="G52" s="11">
        <v>2000000</v>
      </c>
      <c r="H52" s="68"/>
      <c r="I52" s="11">
        <v>1591050</v>
      </c>
      <c r="J52" s="6">
        <v>100</v>
      </c>
    </row>
    <row r="53" spans="1:10" s="31" customFormat="1" ht="66" x14ac:dyDescent="0.25">
      <c r="A53" s="18" t="s">
        <v>81</v>
      </c>
      <c r="B53" s="18" t="s">
        <v>82</v>
      </c>
      <c r="C53" s="18" t="s">
        <v>64</v>
      </c>
      <c r="D53" s="19" t="s">
        <v>83</v>
      </c>
      <c r="E53" s="10" t="s">
        <v>84</v>
      </c>
      <c r="F53" s="6">
        <v>2021</v>
      </c>
      <c r="G53" s="11"/>
      <c r="H53" s="68"/>
      <c r="I53" s="11">
        <v>500000</v>
      </c>
      <c r="J53" s="6"/>
    </row>
    <row r="54" spans="1:10" s="31" customFormat="1" ht="33" x14ac:dyDescent="0.25">
      <c r="A54" s="18" t="s">
        <v>33</v>
      </c>
      <c r="B54" s="18" t="s">
        <v>34</v>
      </c>
      <c r="C54" s="18" t="s">
        <v>35</v>
      </c>
      <c r="D54" s="19" t="s">
        <v>36</v>
      </c>
      <c r="E54" s="10" t="s">
        <v>85</v>
      </c>
      <c r="F54" s="6">
        <v>2021</v>
      </c>
      <c r="G54" s="11"/>
      <c r="H54" s="68"/>
      <c r="I54" s="11">
        <v>3000000</v>
      </c>
      <c r="J54" s="6">
        <v>100</v>
      </c>
    </row>
    <row r="55" spans="1:10" s="31" customFormat="1" x14ac:dyDescent="0.25">
      <c r="A55" s="18" t="s">
        <v>33</v>
      </c>
      <c r="B55" s="18" t="s">
        <v>34</v>
      </c>
      <c r="C55" s="18" t="s">
        <v>35</v>
      </c>
      <c r="D55" s="19" t="s">
        <v>36</v>
      </c>
      <c r="E55" s="10" t="s">
        <v>86</v>
      </c>
      <c r="F55" s="6">
        <v>2021</v>
      </c>
      <c r="G55" s="11"/>
      <c r="H55" s="68"/>
      <c r="I55" s="11">
        <f>16600000+1500000</f>
        <v>18100000</v>
      </c>
      <c r="J55" s="6">
        <v>100</v>
      </c>
    </row>
    <row r="56" spans="1:10" s="31" customFormat="1" x14ac:dyDescent="0.25">
      <c r="A56" s="4" t="s">
        <v>87</v>
      </c>
      <c r="B56" s="4"/>
      <c r="C56" s="4"/>
      <c r="D56" s="5" t="s">
        <v>88</v>
      </c>
      <c r="E56" s="13"/>
      <c r="F56" s="6"/>
      <c r="G56" s="67"/>
      <c r="H56" s="68"/>
      <c r="I56" s="30">
        <f>SUM(I58:I368)</f>
        <v>125999999.99999997</v>
      </c>
      <c r="J56" s="30"/>
    </row>
    <row r="57" spans="1:10" s="31" customFormat="1" x14ac:dyDescent="0.25">
      <c r="A57" s="4" t="s">
        <v>89</v>
      </c>
      <c r="B57" s="4"/>
      <c r="C57" s="4"/>
      <c r="D57" s="7" t="s">
        <v>88</v>
      </c>
      <c r="E57" s="13"/>
      <c r="F57" s="6"/>
      <c r="G57" s="67"/>
      <c r="H57" s="68"/>
      <c r="I57" s="11"/>
      <c r="J57" s="6"/>
    </row>
    <row r="58" spans="1:10" s="31" customFormat="1" ht="49.5" x14ac:dyDescent="0.25">
      <c r="A58" s="14" t="s">
        <v>90</v>
      </c>
      <c r="B58" s="14" t="s">
        <v>91</v>
      </c>
      <c r="C58" s="14" t="s">
        <v>92</v>
      </c>
      <c r="D58" s="9" t="s">
        <v>93</v>
      </c>
      <c r="E58" s="13" t="s">
        <v>94</v>
      </c>
      <c r="F58" s="6">
        <v>2021</v>
      </c>
      <c r="G58" s="11">
        <v>300000</v>
      </c>
      <c r="H58" s="68"/>
      <c r="I58" s="11">
        <v>100000</v>
      </c>
      <c r="J58" s="6">
        <v>35</v>
      </c>
    </row>
    <row r="59" spans="1:10" s="31" customFormat="1" ht="49.5" x14ac:dyDescent="0.25">
      <c r="A59" s="14" t="s">
        <v>90</v>
      </c>
      <c r="B59" s="14" t="s">
        <v>91</v>
      </c>
      <c r="C59" s="14" t="s">
        <v>92</v>
      </c>
      <c r="D59" s="9" t="s">
        <v>93</v>
      </c>
      <c r="E59" s="13" t="s">
        <v>95</v>
      </c>
      <c r="F59" s="6">
        <v>2021</v>
      </c>
      <c r="G59" s="11">
        <v>500000</v>
      </c>
      <c r="H59" s="68">
        <v>90</v>
      </c>
      <c r="I59" s="11">
        <v>464845</v>
      </c>
      <c r="J59" s="6">
        <v>100</v>
      </c>
    </row>
    <row r="60" spans="1:10" s="31" customFormat="1" ht="49.5" x14ac:dyDescent="0.25">
      <c r="A60" s="14" t="s">
        <v>90</v>
      </c>
      <c r="B60" s="14" t="s">
        <v>91</v>
      </c>
      <c r="C60" s="14" t="s">
        <v>92</v>
      </c>
      <c r="D60" s="9" t="s">
        <v>93</v>
      </c>
      <c r="E60" s="13" t="s">
        <v>96</v>
      </c>
      <c r="F60" s="6">
        <v>2021</v>
      </c>
      <c r="G60" s="11">
        <v>50000</v>
      </c>
      <c r="H60" s="68">
        <v>90</v>
      </c>
      <c r="I60" s="11">
        <v>48990</v>
      </c>
      <c r="J60" s="6">
        <v>100</v>
      </c>
    </row>
    <row r="61" spans="1:10" s="31" customFormat="1" ht="49.5" x14ac:dyDescent="0.25">
      <c r="A61" s="14" t="s">
        <v>90</v>
      </c>
      <c r="B61" s="14" t="s">
        <v>91</v>
      </c>
      <c r="C61" s="14" t="s">
        <v>92</v>
      </c>
      <c r="D61" s="9" t="s">
        <v>93</v>
      </c>
      <c r="E61" s="13" t="s">
        <v>97</v>
      </c>
      <c r="F61" s="6">
        <v>2021</v>
      </c>
      <c r="G61" s="11">
        <v>60000</v>
      </c>
      <c r="H61" s="68">
        <v>90</v>
      </c>
      <c r="I61" s="11">
        <v>58310</v>
      </c>
      <c r="J61" s="6">
        <v>100</v>
      </c>
    </row>
    <row r="62" spans="1:10" s="31" customFormat="1" ht="49.5" x14ac:dyDescent="0.25">
      <c r="A62" s="14" t="s">
        <v>98</v>
      </c>
      <c r="B62" s="14" t="s">
        <v>99</v>
      </c>
      <c r="C62" s="14" t="s">
        <v>100</v>
      </c>
      <c r="D62" s="9" t="s">
        <v>101</v>
      </c>
      <c r="E62" s="13" t="s">
        <v>102</v>
      </c>
      <c r="F62" s="6">
        <v>2021</v>
      </c>
      <c r="G62" s="11">
        <v>300000</v>
      </c>
      <c r="H62" s="68"/>
      <c r="I62" s="11">
        <v>300000</v>
      </c>
      <c r="J62" s="6">
        <v>100</v>
      </c>
    </row>
    <row r="63" spans="1:10" s="31" customFormat="1" ht="66" x14ac:dyDescent="0.25">
      <c r="A63" s="14" t="s">
        <v>98</v>
      </c>
      <c r="B63" s="14" t="s">
        <v>99</v>
      </c>
      <c r="C63" s="14" t="s">
        <v>100</v>
      </c>
      <c r="D63" s="9" t="s">
        <v>101</v>
      </c>
      <c r="E63" s="13" t="s">
        <v>103</v>
      </c>
      <c r="F63" s="6">
        <v>2021</v>
      </c>
      <c r="G63" s="11">
        <v>300000</v>
      </c>
      <c r="H63" s="68"/>
      <c r="I63" s="11">
        <v>300000</v>
      </c>
      <c r="J63" s="6">
        <v>100</v>
      </c>
    </row>
    <row r="64" spans="1:10" s="31" customFormat="1" ht="49.5" x14ac:dyDescent="0.25">
      <c r="A64" s="14" t="s">
        <v>98</v>
      </c>
      <c r="B64" s="14" t="s">
        <v>99</v>
      </c>
      <c r="C64" s="14" t="s">
        <v>100</v>
      </c>
      <c r="D64" s="9" t="s">
        <v>101</v>
      </c>
      <c r="E64" s="13" t="s">
        <v>104</v>
      </c>
      <c r="F64" s="6">
        <v>2021</v>
      </c>
      <c r="G64" s="11">
        <v>300000</v>
      </c>
      <c r="H64" s="68"/>
      <c r="I64" s="11">
        <v>300000</v>
      </c>
      <c r="J64" s="6">
        <v>100</v>
      </c>
    </row>
    <row r="65" spans="1:10" s="31" customFormat="1" ht="49.5" x14ac:dyDescent="0.25">
      <c r="A65" s="14" t="s">
        <v>98</v>
      </c>
      <c r="B65" s="14" t="s">
        <v>99</v>
      </c>
      <c r="C65" s="14" t="s">
        <v>100</v>
      </c>
      <c r="D65" s="9" t="s">
        <v>101</v>
      </c>
      <c r="E65" s="13" t="s">
        <v>105</v>
      </c>
      <c r="F65" s="6">
        <v>2021</v>
      </c>
      <c r="G65" s="11">
        <v>300000</v>
      </c>
      <c r="H65" s="68"/>
      <c r="I65" s="11">
        <v>300000</v>
      </c>
      <c r="J65" s="6">
        <v>100</v>
      </c>
    </row>
    <row r="66" spans="1:10" s="31" customFormat="1" ht="49.5" x14ac:dyDescent="0.25">
      <c r="A66" s="14" t="s">
        <v>98</v>
      </c>
      <c r="B66" s="14" t="s">
        <v>99</v>
      </c>
      <c r="C66" s="14" t="s">
        <v>100</v>
      </c>
      <c r="D66" s="9" t="s">
        <v>101</v>
      </c>
      <c r="E66" s="13" t="s">
        <v>106</v>
      </c>
      <c r="F66" s="6">
        <v>2021</v>
      </c>
      <c r="G66" s="11">
        <v>300000</v>
      </c>
      <c r="H66" s="68"/>
      <c r="I66" s="11">
        <v>300000</v>
      </c>
      <c r="J66" s="6">
        <v>100</v>
      </c>
    </row>
    <row r="67" spans="1:10" s="31" customFormat="1" ht="49.5" x14ac:dyDescent="0.25">
      <c r="A67" s="14" t="s">
        <v>98</v>
      </c>
      <c r="B67" s="14" t="s">
        <v>99</v>
      </c>
      <c r="C67" s="14" t="s">
        <v>100</v>
      </c>
      <c r="D67" s="9" t="s">
        <v>101</v>
      </c>
      <c r="E67" s="13" t="s">
        <v>107</v>
      </c>
      <c r="F67" s="6">
        <v>2021</v>
      </c>
      <c r="G67" s="11">
        <v>300000</v>
      </c>
      <c r="H67" s="68"/>
      <c r="I67" s="11">
        <v>300000</v>
      </c>
      <c r="J67" s="6">
        <v>100</v>
      </c>
    </row>
    <row r="68" spans="1:10" s="31" customFormat="1" ht="49.5" x14ac:dyDescent="0.25">
      <c r="A68" s="14" t="s">
        <v>98</v>
      </c>
      <c r="B68" s="14" t="s">
        <v>99</v>
      </c>
      <c r="C68" s="14" t="s">
        <v>100</v>
      </c>
      <c r="D68" s="9" t="s">
        <v>101</v>
      </c>
      <c r="E68" s="13" t="s">
        <v>108</v>
      </c>
      <c r="F68" s="6">
        <v>2021</v>
      </c>
      <c r="G68" s="11">
        <v>300000</v>
      </c>
      <c r="H68" s="68"/>
      <c r="I68" s="11">
        <v>300000</v>
      </c>
      <c r="J68" s="6">
        <v>100</v>
      </c>
    </row>
    <row r="69" spans="1:10" s="31" customFormat="1" ht="49.5" x14ac:dyDescent="0.25">
      <c r="A69" s="14" t="s">
        <v>98</v>
      </c>
      <c r="B69" s="14" t="s">
        <v>99</v>
      </c>
      <c r="C69" s="14" t="s">
        <v>100</v>
      </c>
      <c r="D69" s="9" t="s">
        <v>101</v>
      </c>
      <c r="E69" s="13" t="s">
        <v>109</v>
      </c>
      <c r="F69" s="6">
        <v>2021</v>
      </c>
      <c r="G69" s="11">
        <v>300000</v>
      </c>
      <c r="H69" s="68"/>
      <c r="I69" s="11">
        <v>300000</v>
      </c>
      <c r="J69" s="6">
        <v>100</v>
      </c>
    </row>
    <row r="70" spans="1:10" s="31" customFormat="1" ht="33" x14ac:dyDescent="0.25">
      <c r="A70" s="14" t="s">
        <v>98</v>
      </c>
      <c r="B70" s="14" t="s">
        <v>99</v>
      </c>
      <c r="C70" s="14" t="s">
        <v>100</v>
      </c>
      <c r="D70" s="9" t="s">
        <v>101</v>
      </c>
      <c r="E70" s="13" t="s">
        <v>110</v>
      </c>
      <c r="F70" s="6">
        <v>2021</v>
      </c>
      <c r="G70" s="11">
        <v>300000</v>
      </c>
      <c r="H70" s="68"/>
      <c r="I70" s="11">
        <v>300000</v>
      </c>
      <c r="J70" s="6">
        <v>100</v>
      </c>
    </row>
    <row r="71" spans="1:10" s="31" customFormat="1" ht="33" x14ac:dyDescent="0.25">
      <c r="A71" s="14" t="s">
        <v>98</v>
      </c>
      <c r="B71" s="14" t="s">
        <v>99</v>
      </c>
      <c r="C71" s="14" t="s">
        <v>100</v>
      </c>
      <c r="D71" s="9" t="s">
        <v>101</v>
      </c>
      <c r="E71" s="13" t="s">
        <v>111</v>
      </c>
      <c r="F71" s="6">
        <v>2021</v>
      </c>
      <c r="G71" s="11">
        <v>300000</v>
      </c>
      <c r="H71" s="68"/>
      <c r="I71" s="11">
        <v>300000</v>
      </c>
      <c r="J71" s="6">
        <v>100</v>
      </c>
    </row>
    <row r="72" spans="1:10" s="31" customFormat="1" ht="33" x14ac:dyDescent="0.25">
      <c r="A72" s="14" t="s">
        <v>98</v>
      </c>
      <c r="B72" s="14" t="s">
        <v>99</v>
      </c>
      <c r="C72" s="14" t="s">
        <v>100</v>
      </c>
      <c r="D72" s="9" t="s">
        <v>101</v>
      </c>
      <c r="E72" s="13" t="s">
        <v>112</v>
      </c>
      <c r="F72" s="6">
        <v>2021</v>
      </c>
      <c r="G72" s="11">
        <v>300000</v>
      </c>
      <c r="H72" s="68"/>
      <c r="I72" s="11">
        <v>300000</v>
      </c>
      <c r="J72" s="6">
        <v>100</v>
      </c>
    </row>
    <row r="73" spans="1:10" s="31" customFormat="1" ht="49.5" x14ac:dyDescent="0.25">
      <c r="A73" s="14" t="s">
        <v>98</v>
      </c>
      <c r="B73" s="14" t="s">
        <v>99</v>
      </c>
      <c r="C73" s="14" t="s">
        <v>100</v>
      </c>
      <c r="D73" s="9" t="s">
        <v>101</v>
      </c>
      <c r="E73" s="13" t="s">
        <v>113</v>
      </c>
      <c r="F73" s="6">
        <v>2021</v>
      </c>
      <c r="G73" s="11">
        <v>300000</v>
      </c>
      <c r="H73" s="68"/>
      <c r="I73" s="11">
        <v>300000</v>
      </c>
      <c r="J73" s="6">
        <v>100</v>
      </c>
    </row>
    <row r="74" spans="1:10" s="31" customFormat="1" ht="49.5" x14ac:dyDescent="0.25">
      <c r="A74" s="14" t="s">
        <v>98</v>
      </c>
      <c r="B74" s="14" t="s">
        <v>99</v>
      </c>
      <c r="C74" s="14" t="s">
        <v>100</v>
      </c>
      <c r="D74" s="9" t="s">
        <v>101</v>
      </c>
      <c r="E74" s="13" t="s">
        <v>114</v>
      </c>
      <c r="F74" s="6">
        <v>2021</v>
      </c>
      <c r="G74" s="11">
        <v>300000</v>
      </c>
      <c r="H74" s="68"/>
      <c r="I74" s="11">
        <v>300000</v>
      </c>
      <c r="J74" s="6">
        <v>100</v>
      </c>
    </row>
    <row r="75" spans="1:10" s="31" customFormat="1" ht="49.5" x14ac:dyDescent="0.25">
      <c r="A75" s="14" t="s">
        <v>98</v>
      </c>
      <c r="B75" s="14" t="s">
        <v>99</v>
      </c>
      <c r="C75" s="14" t="s">
        <v>100</v>
      </c>
      <c r="D75" s="9" t="s">
        <v>101</v>
      </c>
      <c r="E75" s="13" t="s">
        <v>115</v>
      </c>
      <c r="F75" s="6">
        <v>2021</v>
      </c>
      <c r="G75" s="11">
        <v>300000</v>
      </c>
      <c r="H75" s="68"/>
      <c r="I75" s="11">
        <v>300000</v>
      </c>
      <c r="J75" s="6">
        <v>100</v>
      </c>
    </row>
    <row r="76" spans="1:10" s="31" customFormat="1" ht="33" x14ac:dyDescent="0.25">
      <c r="A76" s="14" t="s">
        <v>98</v>
      </c>
      <c r="B76" s="14" t="s">
        <v>99</v>
      </c>
      <c r="C76" s="14" t="s">
        <v>100</v>
      </c>
      <c r="D76" s="9" t="s">
        <v>101</v>
      </c>
      <c r="E76" s="13" t="s">
        <v>116</v>
      </c>
      <c r="F76" s="6">
        <v>2021</v>
      </c>
      <c r="G76" s="11">
        <v>300000</v>
      </c>
      <c r="H76" s="68"/>
      <c r="I76" s="11">
        <v>300000</v>
      </c>
      <c r="J76" s="6">
        <v>100</v>
      </c>
    </row>
    <row r="77" spans="1:10" s="31" customFormat="1" ht="66" x14ac:dyDescent="0.25">
      <c r="A77" s="14" t="s">
        <v>98</v>
      </c>
      <c r="B77" s="14" t="s">
        <v>99</v>
      </c>
      <c r="C77" s="14" t="s">
        <v>100</v>
      </c>
      <c r="D77" s="9" t="s">
        <v>101</v>
      </c>
      <c r="E77" s="13" t="s">
        <v>117</v>
      </c>
      <c r="F77" s="6">
        <v>2021</v>
      </c>
      <c r="G77" s="11">
        <v>300000</v>
      </c>
      <c r="H77" s="68"/>
      <c r="I77" s="11">
        <v>300000</v>
      </c>
      <c r="J77" s="6">
        <v>100</v>
      </c>
    </row>
    <row r="78" spans="1:10" s="31" customFormat="1" ht="49.5" x14ac:dyDescent="0.25">
      <c r="A78" s="14" t="s">
        <v>98</v>
      </c>
      <c r="B78" s="14" t="s">
        <v>99</v>
      </c>
      <c r="C78" s="14" t="s">
        <v>100</v>
      </c>
      <c r="D78" s="9" t="s">
        <v>101</v>
      </c>
      <c r="E78" s="13" t="s">
        <v>118</v>
      </c>
      <c r="F78" s="6">
        <v>2021</v>
      </c>
      <c r="G78" s="11">
        <v>300000</v>
      </c>
      <c r="H78" s="68"/>
      <c r="I78" s="11">
        <v>300000</v>
      </c>
      <c r="J78" s="6">
        <v>100</v>
      </c>
    </row>
    <row r="79" spans="1:10" s="31" customFormat="1" ht="49.5" x14ac:dyDescent="0.25">
      <c r="A79" s="14" t="s">
        <v>98</v>
      </c>
      <c r="B79" s="14" t="s">
        <v>99</v>
      </c>
      <c r="C79" s="14" t="s">
        <v>100</v>
      </c>
      <c r="D79" s="9" t="s">
        <v>101</v>
      </c>
      <c r="E79" s="13" t="s">
        <v>119</v>
      </c>
      <c r="F79" s="6">
        <v>2021</v>
      </c>
      <c r="G79" s="11">
        <v>300000</v>
      </c>
      <c r="H79" s="68"/>
      <c r="I79" s="11">
        <v>300000</v>
      </c>
      <c r="J79" s="6">
        <v>100</v>
      </c>
    </row>
    <row r="80" spans="1:10" s="31" customFormat="1" ht="49.5" x14ac:dyDescent="0.25">
      <c r="A80" s="14" t="s">
        <v>98</v>
      </c>
      <c r="B80" s="14" t="s">
        <v>99</v>
      </c>
      <c r="C80" s="14" t="s">
        <v>100</v>
      </c>
      <c r="D80" s="9" t="s">
        <v>101</v>
      </c>
      <c r="E80" s="13" t="s">
        <v>120</v>
      </c>
      <c r="F80" s="6">
        <v>2021</v>
      </c>
      <c r="G80" s="11">
        <v>300000</v>
      </c>
      <c r="H80" s="68"/>
      <c r="I80" s="11">
        <v>300000</v>
      </c>
      <c r="J80" s="6">
        <v>100</v>
      </c>
    </row>
    <row r="81" spans="1:10" s="31" customFormat="1" ht="49.5" x14ac:dyDescent="0.25">
      <c r="A81" s="14" t="s">
        <v>98</v>
      </c>
      <c r="B81" s="14" t="s">
        <v>99</v>
      </c>
      <c r="C81" s="14" t="s">
        <v>100</v>
      </c>
      <c r="D81" s="9" t="s">
        <v>101</v>
      </c>
      <c r="E81" s="13" t="s">
        <v>121</v>
      </c>
      <c r="F81" s="6">
        <v>2021</v>
      </c>
      <c r="G81" s="11">
        <v>300000</v>
      </c>
      <c r="H81" s="68"/>
      <c r="I81" s="11">
        <v>300000</v>
      </c>
      <c r="J81" s="6">
        <v>100</v>
      </c>
    </row>
    <row r="82" spans="1:10" s="31" customFormat="1" ht="49.5" x14ac:dyDescent="0.25">
      <c r="A82" s="14" t="s">
        <v>98</v>
      </c>
      <c r="B82" s="14" t="s">
        <v>99</v>
      </c>
      <c r="C82" s="14" t="s">
        <v>100</v>
      </c>
      <c r="D82" s="9" t="s">
        <v>101</v>
      </c>
      <c r="E82" s="13" t="s">
        <v>122</v>
      </c>
      <c r="F82" s="6">
        <v>2021</v>
      </c>
      <c r="G82" s="11">
        <v>300000</v>
      </c>
      <c r="H82" s="68"/>
      <c r="I82" s="11">
        <v>150000</v>
      </c>
      <c r="J82" s="6">
        <v>50</v>
      </c>
    </row>
    <row r="83" spans="1:10" s="31" customFormat="1" ht="49.5" x14ac:dyDescent="0.25">
      <c r="A83" s="14" t="s">
        <v>123</v>
      </c>
      <c r="B83" s="14" t="s">
        <v>124</v>
      </c>
      <c r="C83" s="14" t="s">
        <v>64</v>
      </c>
      <c r="D83" s="9" t="s">
        <v>125</v>
      </c>
      <c r="E83" s="13" t="s">
        <v>126</v>
      </c>
      <c r="F83" s="6" t="s">
        <v>127</v>
      </c>
      <c r="G83" s="11">
        <v>2347996</v>
      </c>
      <c r="H83" s="68">
        <v>95</v>
      </c>
      <c r="I83" s="11">
        <v>600000</v>
      </c>
      <c r="J83" s="6">
        <v>100</v>
      </c>
    </row>
    <row r="84" spans="1:10" s="31" customFormat="1" ht="66" x14ac:dyDescent="0.25">
      <c r="A84" s="14" t="s">
        <v>123</v>
      </c>
      <c r="B84" s="14" t="s">
        <v>124</v>
      </c>
      <c r="C84" s="14" t="s">
        <v>64</v>
      </c>
      <c r="D84" s="9" t="s">
        <v>125</v>
      </c>
      <c r="E84" s="13" t="s">
        <v>128</v>
      </c>
      <c r="F84" s="6" t="s">
        <v>127</v>
      </c>
      <c r="G84" s="11">
        <v>2163526</v>
      </c>
      <c r="H84" s="68">
        <v>95</v>
      </c>
      <c r="I84" s="11">
        <v>448745.88</v>
      </c>
      <c r="J84" s="6">
        <v>100</v>
      </c>
    </row>
    <row r="85" spans="1:10" s="31" customFormat="1" ht="66" x14ac:dyDescent="0.25">
      <c r="A85" s="14" t="s">
        <v>123</v>
      </c>
      <c r="B85" s="14" t="s">
        <v>124</v>
      </c>
      <c r="C85" s="14" t="s">
        <v>64</v>
      </c>
      <c r="D85" s="9" t="s">
        <v>125</v>
      </c>
      <c r="E85" s="13" t="s">
        <v>129</v>
      </c>
      <c r="F85" s="6" t="s">
        <v>68</v>
      </c>
      <c r="G85" s="11">
        <v>570274</v>
      </c>
      <c r="H85" s="68">
        <v>10</v>
      </c>
      <c r="I85" s="11">
        <v>541688.18999999994</v>
      </c>
      <c r="J85" s="6">
        <v>100</v>
      </c>
    </row>
    <row r="86" spans="1:10" s="31" customFormat="1" ht="82.5" x14ac:dyDescent="0.25">
      <c r="A86" s="14" t="s">
        <v>123</v>
      </c>
      <c r="B86" s="14" t="s">
        <v>124</v>
      </c>
      <c r="C86" s="14" t="s">
        <v>64</v>
      </c>
      <c r="D86" s="9" t="s">
        <v>125</v>
      </c>
      <c r="E86" s="13" t="s">
        <v>130</v>
      </c>
      <c r="F86" s="6" t="s">
        <v>68</v>
      </c>
      <c r="G86" s="11">
        <v>1472232</v>
      </c>
      <c r="H86" s="68">
        <v>5</v>
      </c>
      <c r="I86" s="11">
        <v>500000</v>
      </c>
      <c r="J86" s="6">
        <v>40</v>
      </c>
    </row>
    <row r="87" spans="1:10" s="31" customFormat="1" ht="66" x14ac:dyDescent="0.25">
      <c r="A87" s="14" t="s">
        <v>123</v>
      </c>
      <c r="B87" s="14" t="s">
        <v>124</v>
      </c>
      <c r="C87" s="14" t="s">
        <v>64</v>
      </c>
      <c r="D87" s="9" t="s">
        <v>125</v>
      </c>
      <c r="E87" s="13" t="s">
        <v>131</v>
      </c>
      <c r="F87" s="6" t="s">
        <v>68</v>
      </c>
      <c r="G87" s="11">
        <v>3687610</v>
      </c>
      <c r="H87" s="68">
        <v>5</v>
      </c>
      <c r="I87" s="11">
        <v>500000</v>
      </c>
      <c r="J87" s="6">
        <v>20</v>
      </c>
    </row>
    <row r="88" spans="1:10" s="31" customFormat="1" ht="33" x14ac:dyDescent="0.25">
      <c r="A88" s="14" t="s">
        <v>123</v>
      </c>
      <c r="B88" s="14" t="s">
        <v>124</v>
      </c>
      <c r="C88" s="14" t="s">
        <v>64</v>
      </c>
      <c r="D88" s="9" t="s">
        <v>125</v>
      </c>
      <c r="E88" s="13" t="s">
        <v>132</v>
      </c>
      <c r="F88" s="6" t="s">
        <v>68</v>
      </c>
      <c r="G88" s="11">
        <v>16622890</v>
      </c>
      <c r="H88" s="68">
        <v>5</v>
      </c>
      <c r="I88" s="11">
        <v>500000</v>
      </c>
      <c r="J88" s="6">
        <v>10</v>
      </c>
    </row>
    <row r="89" spans="1:10" s="31" customFormat="1" ht="33" x14ac:dyDescent="0.25">
      <c r="A89" s="14" t="s">
        <v>123</v>
      </c>
      <c r="B89" s="14" t="s">
        <v>124</v>
      </c>
      <c r="C89" s="14" t="s">
        <v>64</v>
      </c>
      <c r="D89" s="9" t="s">
        <v>125</v>
      </c>
      <c r="E89" s="13" t="s">
        <v>133</v>
      </c>
      <c r="F89" s="6" t="s">
        <v>134</v>
      </c>
      <c r="G89" s="11">
        <v>5000000</v>
      </c>
      <c r="H89" s="68">
        <v>5</v>
      </c>
      <c r="I89" s="11">
        <v>20000</v>
      </c>
      <c r="J89" s="6">
        <v>5</v>
      </c>
    </row>
    <row r="90" spans="1:10" s="31" customFormat="1" ht="33" x14ac:dyDescent="0.25">
      <c r="A90" s="14" t="s">
        <v>123</v>
      </c>
      <c r="B90" s="14" t="s">
        <v>124</v>
      </c>
      <c r="C90" s="14" t="s">
        <v>64</v>
      </c>
      <c r="D90" s="9" t="s">
        <v>125</v>
      </c>
      <c r="E90" s="13" t="s">
        <v>135</v>
      </c>
      <c r="F90" s="6" t="s">
        <v>127</v>
      </c>
      <c r="G90" s="11">
        <v>13500000</v>
      </c>
      <c r="H90" s="68">
        <v>35</v>
      </c>
      <c r="I90" s="11">
        <v>2000000</v>
      </c>
      <c r="J90" s="6">
        <v>50</v>
      </c>
    </row>
    <row r="91" spans="1:10" s="31" customFormat="1" ht="33" x14ac:dyDescent="0.25">
      <c r="A91" s="14" t="s">
        <v>123</v>
      </c>
      <c r="B91" s="14" t="s">
        <v>124</v>
      </c>
      <c r="C91" s="14" t="s">
        <v>64</v>
      </c>
      <c r="D91" s="9" t="s">
        <v>125</v>
      </c>
      <c r="E91" s="13" t="s">
        <v>136</v>
      </c>
      <c r="F91" s="6" t="s">
        <v>127</v>
      </c>
      <c r="G91" s="11">
        <v>11925526</v>
      </c>
      <c r="H91" s="68">
        <v>20</v>
      </c>
      <c r="I91" s="11">
        <v>2500000</v>
      </c>
      <c r="J91" s="6">
        <v>40</v>
      </c>
    </row>
    <row r="92" spans="1:10" s="31" customFormat="1" ht="33" x14ac:dyDescent="0.25">
      <c r="A92" s="14" t="s">
        <v>123</v>
      </c>
      <c r="B92" s="14" t="s">
        <v>124</v>
      </c>
      <c r="C92" s="14" t="s">
        <v>64</v>
      </c>
      <c r="D92" s="9" t="s">
        <v>125</v>
      </c>
      <c r="E92" s="13" t="s">
        <v>137</v>
      </c>
      <c r="F92" s="6" t="s">
        <v>138</v>
      </c>
      <c r="G92" s="11">
        <v>13912854</v>
      </c>
      <c r="H92" s="68">
        <v>65</v>
      </c>
      <c r="I92" s="11">
        <v>2500000</v>
      </c>
      <c r="J92" s="6">
        <v>100</v>
      </c>
    </row>
    <row r="93" spans="1:10" s="31" customFormat="1" ht="49.5" x14ac:dyDescent="0.25">
      <c r="A93" s="14" t="s">
        <v>123</v>
      </c>
      <c r="B93" s="14" t="s">
        <v>124</v>
      </c>
      <c r="C93" s="14" t="s">
        <v>64</v>
      </c>
      <c r="D93" s="9" t="s">
        <v>125</v>
      </c>
      <c r="E93" s="13" t="s">
        <v>139</v>
      </c>
      <c r="F93" s="6" t="s">
        <v>140</v>
      </c>
      <c r="G93" s="11">
        <v>12000000</v>
      </c>
      <c r="H93" s="68">
        <v>5</v>
      </c>
      <c r="I93" s="11">
        <v>20000</v>
      </c>
      <c r="J93" s="6">
        <v>5</v>
      </c>
    </row>
    <row r="94" spans="1:10" s="31" customFormat="1" ht="33" x14ac:dyDescent="0.25">
      <c r="A94" s="14" t="s">
        <v>123</v>
      </c>
      <c r="B94" s="14" t="s">
        <v>124</v>
      </c>
      <c r="C94" s="14" t="s">
        <v>64</v>
      </c>
      <c r="D94" s="9" t="s">
        <v>125</v>
      </c>
      <c r="E94" s="13" t="s">
        <v>141</v>
      </c>
      <c r="F94" s="6" t="s">
        <v>140</v>
      </c>
      <c r="G94" s="11">
        <v>12000000</v>
      </c>
      <c r="H94" s="68">
        <v>5</v>
      </c>
      <c r="I94" s="11">
        <v>20000</v>
      </c>
      <c r="J94" s="6">
        <v>5</v>
      </c>
    </row>
    <row r="95" spans="1:10" s="31" customFormat="1" ht="33" x14ac:dyDescent="0.25">
      <c r="A95" s="14" t="s">
        <v>123</v>
      </c>
      <c r="B95" s="14" t="s">
        <v>124</v>
      </c>
      <c r="C95" s="14" t="s">
        <v>64</v>
      </c>
      <c r="D95" s="9" t="s">
        <v>125</v>
      </c>
      <c r="E95" s="13" t="s">
        <v>142</v>
      </c>
      <c r="F95" s="6" t="s">
        <v>134</v>
      </c>
      <c r="G95" s="11">
        <v>17099000</v>
      </c>
      <c r="H95" s="68">
        <v>5</v>
      </c>
      <c r="I95" s="11">
        <v>1000000</v>
      </c>
      <c r="J95" s="6">
        <v>15</v>
      </c>
    </row>
    <row r="96" spans="1:10" s="31" customFormat="1" ht="33" x14ac:dyDescent="0.25">
      <c r="A96" s="14" t="s">
        <v>123</v>
      </c>
      <c r="B96" s="14" t="s">
        <v>124</v>
      </c>
      <c r="C96" s="14" t="s">
        <v>64</v>
      </c>
      <c r="D96" s="9" t="s">
        <v>125</v>
      </c>
      <c r="E96" s="13" t="s">
        <v>143</v>
      </c>
      <c r="F96" s="6" t="s">
        <v>134</v>
      </c>
      <c r="G96" s="11">
        <v>2000000</v>
      </c>
      <c r="H96" s="68">
        <v>5</v>
      </c>
      <c r="I96" s="11">
        <v>20000</v>
      </c>
      <c r="J96" s="6">
        <v>6</v>
      </c>
    </row>
    <row r="97" spans="1:10" s="31" customFormat="1" ht="33" x14ac:dyDescent="0.25">
      <c r="A97" s="14" t="s">
        <v>123</v>
      </c>
      <c r="B97" s="14" t="s">
        <v>124</v>
      </c>
      <c r="C97" s="14" t="s">
        <v>64</v>
      </c>
      <c r="D97" s="9" t="s">
        <v>125</v>
      </c>
      <c r="E97" s="13" t="s">
        <v>144</v>
      </c>
      <c r="F97" s="6" t="s">
        <v>134</v>
      </c>
      <c r="G97" s="11">
        <v>4050000</v>
      </c>
      <c r="H97" s="68">
        <v>5</v>
      </c>
      <c r="I97" s="11">
        <v>20000</v>
      </c>
      <c r="J97" s="6">
        <v>5</v>
      </c>
    </row>
    <row r="98" spans="1:10" s="31" customFormat="1" ht="33" x14ac:dyDescent="0.25">
      <c r="A98" s="14" t="s">
        <v>123</v>
      </c>
      <c r="B98" s="14" t="s">
        <v>124</v>
      </c>
      <c r="C98" s="14" t="s">
        <v>64</v>
      </c>
      <c r="D98" s="9" t="s">
        <v>125</v>
      </c>
      <c r="E98" s="13" t="s">
        <v>145</v>
      </c>
      <c r="F98" s="6" t="s">
        <v>134</v>
      </c>
      <c r="G98" s="11">
        <v>3000000</v>
      </c>
      <c r="H98" s="68">
        <v>5</v>
      </c>
      <c r="I98" s="11">
        <v>20000</v>
      </c>
      <c r="J98" s="6">
        <v>6</v>
      </c>
    </row>
    <row r="99" spans="1:10" s="31" customFormat="1" ht="49.5" x14ac:dyDescent="0.25">
      <c r="A99" s="14" t="s">
        <v>123</v>
      </c>
      <c r="B99" s="14" t="s">
        <v>124</v>
      </c>
      <c r="C99" s="14" t="s">
        <v>64</v>
      </c>
      <c r="D99" s="9" t="s">
        <v>125</v>
      </c>
      <c r="E99" s="13" t="s">
        <v>146</v>
      </c>
      <c r="F99" s="6" t="s">
        <v>147</v>
      </c>
      <c r="G99" s="11">
        <v>63468732</v>
      </c>
      <c r="H99" s="68">
        <v>10</v>
      </c>
      <c r="I99" s="11">
        <v>1000000</v>
      </c>
      <c r="J99" s="6">
        <v>15</v>
      </c>
    </row>
    <row r="100" spans="1:10" s="31" customFormat="1" ht="33" x14ac:dyDescent="0.25">
      <c r="A100" s="14" t="s">
        <v>123</v>
      </c>
      <c r="B100" s="14" t="s">
        <v>124</v>
      </c>
      <c r="C100" s="14" t="s">
        <v>64</v>
      </c>
      <c r="D100" s="9" t="s">
        <v>125</v>
      </c>
      <c r="E100" s="13" t="s">
        <v>148</v>
      </c>
      <c r="F100" s="6" t="s">
        <v>149</v>
      </c>
      <c r="G100" s="11">
        <v>20306268.25</v>
      </c>
      <c r="H100" s="68">
        <v>20</v>
      </c>
      <c r="I100" s="11">
        <v>2000000</v>
      </c>
      <c r="J100" s="6">
        <v>30</v>
      </c>
    </row>
    <row r="101" spans="1:10" s="31" customFormat="1" ht="33" x14ac:dyDescent="0.25">
      <c r="A101" s="14" t="s">
        <v>123</v>
      </c>
      <c r="B101" s="14" t="s">
        <v>124</v>
      </c>
      <c r="C101" s="14" t="s">
        <v>64</v>
      </c>
      <c r="D101" s="9" t="s">
        <v>125</v>
      </c>
      <c r="E101" s="13" t="s">
        <v>150</v>
      </c>
      <c r="F101" s="6" t="s">
        <v>138</v>
      </c>
      <c r="G101" s="11">
        <v>25026141.52</v>
      </c>
      <c r="H101" s="68">
        <v>25</v>
      </c>
      <c r="I101" s="11">
        <v>1500000</v>
      </c>
      <c r="J101" s="6">
        <v>30</v>
      </c>
    </row>
    <row r="102" spans="1:10" s="31" customFormat="1" ht="49.5" x14ac:dyDescent="0.25">
      <c r="A102" s="14" t="s">
        <v>123</v>
      </c>
      <c r="B102" s="14" t="s">
        <v>124</v>
      </c>
      <c r="C102" s="14" t="s">
        <v>64</v>
      </c>
      <c r="D102" s="9" t="s">
        <v>125</v>
      </c>
      <c r="E102" s="13" t="s">
        <v>151</v>
      </c>
      <c r="F102" s="6" t="s">
        <v>134</v>
      </c>
      <c r="G102" s="11">
        <v>6782826</v>
      </c>
      <c r="H102" s="68">
        <v>5</v>
      </c>
      <c r="I102" s="11">
        <v>100000</v>
      </c>
      <c r="J102" s="6">
        <v>6</v>
      </c>
    </row>
    <row r="103" spans="1:10" s="31" customFormat="1" ht="33" x14ac:dyDescent="0.25">
      <c r="A103" s="14" t="s">
        <v>123</v>
      </c>
      <c r="B103" s="14" t="s">
        <v>124</v>
      </c>
      <c r="C103" s="14" t="s">
        <v>64</v>
      </c>
      <c r="D103" s="9" t="s">
        <v>125</v>
      </c>
      <c r="E103" s="13" t="s">
        <v>152</v>
      </c>
      <c r="F103" s="6" t="s">
        <v>149</v>
      </c>
      <c r="G103" s="11">
        <v>17302693</v>
      </c>
      <c r="H103" s="68">
        <v>70</v>
      </c>
      <c r="I103" s="11">
        <v>500000</v>
      </c>
      <c r="J103" s="6">
        <v>75</v>
      </c>
    </row>
    <row r="104" spans="1:10" s="31" customFormat="1" ht="33" x14ac:dyDescent="0.25">
      <c r="A104" s="14" t="s">
        <v>123</v>
      </c>
      <c r="B104" s="14" t="s">
        <v>124</v>
      </c>
      <c r="C104" s="14" t="s">
        <v>64</v>
      </c>
      <c r="D104" s="9" t="s">
        <v>125</v>
      </c>
      <c r="E104" s="13" t="s">
        <v>153</v>
      </c>
      <c r="F104" s="6" t="s">
        <v>68</v>
      </c>
      <c r="G104" s="11">
        <v>2140000</v>
      </c>
      <c r="H104" s="68">
        <v>50</v>
      </c>
      <c r="I104" s="11">
        <v>790413.62</v>
      </c>
      <c r="J104" s="6">
        <v>90</v>
      </c>
    </row>
    <row r="105" spans="1:10" s="31" customFormat="1" ht="33" x14ac:dyDescent="0.25">
      <c r="A105" s="14" t="s">
        <v>123</v>
      </c>
      <c r="B105" s="14" t="s">
        <v>124</v>
      </c>
      <c r="C105" s="14" t="s">
        <v>64</v>
      </c>
      <c r="D105" s="9" t="s">
        <v>125</v>
      </c>
      <c r="E105" s="13" t="s">
        <v>154</v>
      </c>
      <c r="F105" s="6" t="s">
        <v>155</v>
      </c>
      <c r="G105" s="11">
        <v>37102011</v>
      </c>
      <c r="H105" s="68">
        <v>70</v>
      </c>
      <c r="I105" s="11">
        <v>7000000</v>
      </c>
      <c r="J105" s="6">
        <v>90</v>
      </c>
    </row>
    <row r="106" spans="1:10" s="31" customFormat="1" ht="33" x14ac:dyDescent="0.25">
      <c r="A106" s="14" t="s">
        <v>123</v>
      </c>
      <c r="B106" s="14" t="s">
        <v>124</v>
      </c>
      <c r="C106" s="14" t="s">
        <v>64</v>
      </c>
      <c r="D106" s="9" t="s">
        <v>125</v>
      </c>
      <c r="E106" s="13" t="s">
        <v>156</v>
      </c>
      <c r="F106" s="6" t="s">
        <v>138</v>
      </c>
      <c r="G106" s="11">
        <v>29119285</v>
      </c>
      <c r="H106" s="68">
        <v>50</v>
      </c>
      <c r="I106" s="11">
        <v>2000000</v>
      </c>
      <c r="J106" s="6">
        <v>60</v>
      </c>
    </row>
    <row r="107" spans="1:10" s="31" customFormat="1" ht="33" x14ac:dyDescent="0.25">
      <c r="A107" s="14" t="s">
        <v>123</v>
      </c>
      <c r="B107" s="14" t="s">
        <v>124</v>
      </c>
      <c r="C107" s="14" t="s">
        <v>64</v>
      </c>
      <c r="D107" s="9" t="s">
        <v>125</v>
      </c>
      <c r="E107" s="13" t="s">
        <v>157</v>
      </c>
      <c r="F107" s="6">
        <v>2021</v>
      </c>
      <c r="G107" s="11">
        <v>300000</v>
      </c>
      <c r="H107" s="68"/>
      <c r="I107" s="11">
        <v>300000</v>
      </c>
      <c r="J107" s="6">
        <v>100</v>
      </c>
    </row>
    <row r="108" spans="1:10" s="31" customFormat="1" ht="33" x14ac:dyDescent="0.25">
      <c r="A108" s="14" t="s">
        <v>123</v>
      </c>
      <c r="B108" s="14" t="s">
        <v>124</v>
      </c>
      <c r="C108" s="14" t="s">
        <v>64</v>
      </c>
      <c r="D108" s="9" t="s">
        <v>125</v>
      </c>
      <c r="E108" s="13" t="s">
        <v>158</v>
      </c>
      <c r="F108" s="6">
        <v>2021</v>
      </c>
      <c r="G108" s="11">
        <v>300000</v>
      </c>
      <c r="H108" s="68"/>
      <c r="I108" s="11">
        <v>300000</v>
      </c>
      <c r="J108" s="6">
        <v>100</v>
      </c>
    </row>
    <row r="109" spans="1:10" s="31" customFormat="1" ht="33" x14ac:dyDescent="0.25">
      <c r="A109" s="14" t="s">
        <v>123</v>
      </c>
      <c r="B109" s="14" t="s">
        <v>124</v>
      </c>
      <c r="C109" s="14" t="s">
        <v>64</v>
      </c>
      <c r="D109" s="9" t="s">
        <v>125</v>
      </c>
      <c r="E109" s="13" t="s">
        <v>159</v>
      </c>
      <c r="F109" s="6">
        <v>2021</v>
      </c>
      <c r="G109" s="11">
        <v>300000</v>
      </c>
      <c r="H109" s="68"/>
      <c r="I109" s="11">
        <v>300000</v>
      </c>
      <c r="J109" s="6">
        <v>100</v>
      </c>
    </row>
    <row r="110" spans="1:10" s="31" customFormat="1" ht="33" x14ac:dyDescent="0.25">
      <c r="A110" s="14" t="s">
        <v>123</v>
      </c>
      <c r="B110" s="14" t="s">
        <v>124</v>
      </c>
      <c r="C110" s="14" t="s">
        <v>64</v>
      </c>
      <c r="D110" s="9" t="s">
        <v>125</v>
      </c>
      <c r="E110" s="13" t="s">
        <v>160</v>
      </c>
      <c r="F110" s="6">
        <v>2021</v>
      </c>
      <c r="G110" s="11">
        <v>300000</v>
      </c>
      <c r="H110" s="68"/>
      <c r="I110" s="11">
        <v>300000</v>
      </c>
      <c r="J110" s="6">
        <v>100</v>
      </c>
    </row>
    <row r="111" spans="1:10" s="31" customFormat="1" ht="33" x14ac:dyDescent="0.25">
      <c r="A111" s="14" t="s">
        <v>123</v>
      </c>
      <c r="B111" s="14" t="s">
        <v>124</v>
      </c>
      <c r="C111" s="14" t="s">
        <v>64</v>
      </c>
      <c r="D111" s="9" t="s">
        <v>125</v>
      </c>
      <c r="E111" s="13" t="s">
        <v>161</v>
      </c>
      <c r="F111" s="6">
        <v>2021</v>
      </c>
      <c r="G111" s="11">
        <v>1000000</v>
      </c>
      <c r="H111" s="68"/>
      <c r="I111" s="11">
        <v>300000</v>
      </c>
      <c r="J111" s="6">
        <v>30</v>
      </c>
    </row>
    <row r="112" spans="1:10" s="31" customFormat="1" ht="33" x14ac:dyDescent="0.25">
      <c r="A112" s="14" t="s">
        <v>123</v>
      </c>
      <c r="B112" s="14" t="s">
        <v>124</v>
      </c>
      <c r="C112" s="14" t="s">
        <v>64</v>
      </c>
      <c r="D112" s="9" t="s">
        <v>125</v>
      </c>
      <c r="E112" s="13" t="s">
        <v>162</v>
      </c>
      <c r="F112" s="6">
        <v>2021</v>
      </c>
      <c r="G112" s="11">
        <v>3000000</v>
      </c>
      <c r="H112" s="68"/>
      <c r="I112" s="11">
        <v>500000</v>
      </c>
      <c r="J112" s="6">
        <v>20</v>
      </c>
    </row>
    <row r="113" spans="1:10" s="31" customFormat="1" ht="33" x14ac:dyDescent="0.25">
      <c r="A113" s="14" t="s">
        <v>123</v>
      </c>
      <c r="B113" s="14" t="s">
        <v>124</v>
      </c>
      <c r="C113" s="14" t="s">
        <v>64</v>
      </c>
      <c r="D113" s="9" t="s">
        <v>125</v>
      </c>
      <c r="E113" s="13" t="s">
        <v>163</v>
      </c>
      <c r="F113" s="6">
        <v>2021</v>
      </c>
      <c r="G113" s="11">
        <v>3000000</v>
      </c>
      <c r="H113" s="68"/>
      <c r="I113" s="11">
        <v>100000</v>
      </c>
      <c r="J113" s="6">
        <v>5</v>
      </c>
    </row>
    <row r="114" spans="1:10" s="31" customFormat="1" ht="49.5" x14ac:dyDescent="0.25">
      <c r="A114" s="14" t="s">
        <v>123</v>
      </c>
      <c r="B114" s="14" t="s">
        <v>124</v>
      </c>
      <c r="C114" s="14" t="s">
        <v>64</v>
      </c>
      <c r="D114" s="9" t="s">
        <v>125</v>
      </c>
      <c r="E114" s="13" t="s">
        <v>164</v>
      </c>
      <c r="F114" s="6" t="s">
        <v>149</v>
      </c>
      <c r="G114" s="11">
        <v>13746002</v>
      </c>
      <c r="H114" s="68">
        <v>50</v>
      </c>
      <c r="I114" s="11">
        <v>1000000</v>
      </c>
      <c r="J114" s="6">
        <v>60</v>
      </c>
    </row>
    <row r="115" spans="1:10" s="31" customFormat="1" ht="33" x14ac:dyDescent="0.25">
      <c r="A115" s="14" t="s">
        <v>123</v>
      </c>
      <c r="B115" s="14" t="s">
        <v>124</v>
      </c>
      <c r="C115" s="14" t="s">
        <v>64</v>
      </c>
      <c r="D115" s="9" t="s">
        <v>125</v>
      </c>
      <c r="E115" s="13" t="s">
        <v>165</v>
      </c>
      <c r="F115" s="6" t="s">
        <v>166</v>
      </c>
      <c r="G115" s="11">
        <v>38568775</v>
      </c>
      <c r="H115" s="68">
        <v>60</v>
      </c>
      <c r="I115" s="11">
        <v>1500000</v>
      </c>
      <c r="J115" s="6">
        <v>65</v>
      </c>
    </row>
    <row r="116" spans="1:10" s="31" customFormat="1" ht="66" x14ac:dyDescent="0.25">
      <c r="A116" s="14" t="s">
        <v>123</v>
      </c>
      <c r="B116" s="14" t="s">
        <v>124</v>
      </c>
      <c r="C116" s="14" t="s">
        <v>64</v>
      </c>
      <c r="D116" s="9" t="s">
        <v>125</v>
      </c>
      <c r="E116" s="13" t="s">
        <v>167</v>
      </c>
      <c r="F116" s="6" t="s">
        <v>134</v>
      </c>
      <c r="G116" s="11">
        <v>3537677</v>
      </c>
      <c r="H116" s="68">
        <v>10</v>
      </c>
      <c r="I116" s="11">
        <v>500000</v>
      </c>
      <c r="J116" s="6">
        <v>25</v>
      </c>
    </row>
    <row r="117" spans="1:10" s="31" customFormat="1" ht="49.5" x14ac:dyDescent="0.25">
      <c r="A117" s="14" t="s">
        <v>123</v>
      </c>
      <c r="B117" s="14" t="s">
        <v>124</v>
      </c>
      <c r="C117" s="14" t="s">
        <v>64</v>
      </c>
      <c r="D117" s="9" t="s">
        <v>125</v>
      </c>
      <c r="E117" s="13" t="s">
        <v>168</v>
      </c>
      <c r="F117" s="6">
        <v>2021</v>
      </c>
      <c r="G117" s="11">
        <v>500000</v>
      </c>
      <c r="H117" s="68">
        <v>10</v>
      </c>
      <c r="I117" s="11">
        <v>100000</v>
      </c>
      <c r="J117" s="6">
        <v>30</v>
      </c>
    </row>
    <row r="118" spans="1:10" s="31" customFormat="1" ht="33" x14ac:dyDescent="0.25">
      <c r="A118" s="14" t="s">
        <v>123</v>
      </c>
      <c r="B118" s="14" t="s">
        <v>124</v>
      </c>
      <c r="C118" s="14" t="s">
        <v>64</v>
      </c>
      <c r="D118" s="9" t="s">
        <v>125</v>
      </c>
      <c r="E118" s="13" t="s">
        <v>169</v>
      </c>
      <c r="F118" s="6" t="s">
        <v>68</v>
      </c>
      <c r="G118" s="11">
        <v>760000</v>
      </c>
      <c r="H118" s="68">
        <v>5</v>
      </c>
      <c r="I118" s="11">
        <v>200000</v>
      </c>
      <c r="J118" s="6">
        <v>30</v>
      </c>
    </row>
    <row r="119" spans="1:10" s="31" customFormat="1" ht="33" x14ac:dyDescent="0.25">
      <c r="A119" s="14" t="s">
        <v>123</v>
      </c>
      <c r="B119" s="14" t="s">
        <v>124</v>
      </c>
      <c r="C119" s="14" t="s">
        <v>64</v>
      </c>
      <c r="D119" s="9" t="s">
        <v>125</v>
      </c>
      <c r="E119" s="13" t="s">
        <v>170</v>
      </c>
      <c r="F119" s="6" t="s">
        <v>68</v>
      </c>
      <c r="G119" s="11">
        <v>5955037</v>
      </c>
      <c r="H119" s="68">
        <v>5</v>
      </c>
      <c r="I119" s="11">
        <v>500000</v>
      </c>
      <c r="J119" s="6">
        <v>15</v>
      </c>
    </row>
    <row r="120" spans="1:10" s="31" customFormat="1" ht="33" x14ac:dyDescent="0.25">
      <c r="A120" s="14" t="s">
        <v>123</v>
      </c>
      <c r="B120" s="14" t="s">
        <v>124</v>
      </c>
      <c r="C120" s="14" t="s">
        <v>64</v>
      </c>
      <c r="D120" s="9" t="s">
        <v>125</v>
      </c>
      <c r="E120" s="13" t="s">
        <v>171</v>
      </c>
      <c r="F120" s="6">
        <v>2021</v>
      </c>
      <c r="G120" s="11">
        <v>300000</v>
      </c>
      <c r="H120" s="68"/>
      <c r="I120" s="11">
        <v>300000</v>
      </c>
      <c r="J120" s="6">
        <v>100</v>
      </c>
    </row>
    <row r="121" spans="1:10" s="31" customFormat="1" ht="49.5" x14ac:dyDescent="0.25">
      <c r="A121" s="14" t="s">
        <v>123</v>
      </c>
      <c r="B121" s="14" t="s">
        <v>124</v>
      </c>
      <c r="C121" s="14" t="s">
        <v>64</v>
      </c>
      <c r="D121" s="9" t="s">
        <v>125</v>
      </c>
      <c r="E121" s="13" t="s">
        <v>172</v>
      </c>
      <c r="F121" s="6">
        <v>2021</v>
      </c>
      <c r="G121" s="11">
        <v>300000</v>
      </c>
      <c r="H121" s="68"/>
      <c r="I121" s="11">
        <v>300000</v>
      </c>
      <c r="J121" s="6">
        <v>100</v>
      </c>
    </row>
    <row r="122" spans="1:10" s="31" customFormat="1" ht="49.5" x14ac:dyDescent="0.25">
      <c r="A122" s="14" t="s">
        <v>123</v>
      </c>
      <c r="B122" s="14" t="s">
        <v>124</v>
      </c>
      <c r="C122" s="14" t="s">
        <v>64</v>
      </c>
      <c r="D122" s="9" t="s">
        <v>125</v>
      </c>
      <c r="E122" s="13" t="s">
        <v>173</v>
      </c>
      <c r="F122" s="6">
        <v>2021</v>
      </c>
      <c r="G122" s="11">
        <v>300000</v>
      </c>
      <c r="H122" s="68"/>
      <c r="I122" s="11">
        <v>300000</v>
      </c>
      <c r="J122" s="6">
        <v>100</v>
      </c>
    </row>
    <row r="123" spans="1:10" s="31" customFormat="1" ht="33" x14ac:dyDescent="0.25">
      <c r="A123" s="14" t="s">
        <v>123</v>
      </c>
      <c r="B123" s="14" t="s">
        <v>124</v>
      </c>
      <c r="C123" s="14" t="s">
        <v>64</v>
      </c>
      <c r="D123" s="9" t="s">
        <v>125</v>
      </c>
      <c r="E123" s="13" t="s">
        <v>174</v>
      </c>
      <c r="F123" s="6" t="s">
        <v>68</v>
      </c>
      <c r="G123" s="11">
        <v>6091172</v>
      </c>
      <c r="H123" s="68">
        <v>15</v>
      </c>
      <c r="I123" s="11">
        <v>500000</v>
      </c>
      <c r="J123" s="6">
        <v>25</v>
      </c>
    </row>
    <row r="124" spans="1:10" s="31" customFormat="1" ht="33" x14ac:dyDescent="0.25">
      <c r="A124" s="14" t="s">
        <v>123</v>
      </c>
      <c r="B124" s="14" t="s">
        <v>124</v>
      </c>
      <c r="C124" s="14" t="s">
        <v>64</v>
      </c>
      <c r="D124" s="9" t="s">
        <v>125</v>
      </c>
      <c r="E124" s="13" t="s">
        <v>175</v>
      </c>
      <c r="F124" s="6" t="s">
        <v>68</v>
      </c>
      <c r="G124" s="11">
        <v>3664788</v>
      </c>
      <c r="H124" s="68">
        <v>50</v>
      </c>
      <c r="I124" s="11">
        <v>1000000</v>
      </c>
      <c r="J124" s="6">
        <v>75</v>
      </c>
    </row>
    <row r="125" spans="1:10" s="31" customFormat="1" ht="82.5" x14ac:dyDescent="0.25">
      <c r="A125" s="14" t="s">
        <v>123</v>
      </c>
      <c r="B125" s="14" t="s">
        <v>124</v>
      </c>
      <c r="C125" s="14" t="s">
        <v>64</v>
      </c>
      <c r="D125" s="9" t="s">
        <v>125</v>
      </c>
      <c r="E125" s="13" t="s">
        <v>176</v>
      </c>
      <c r="F125" s="6" t="s">
        <v>68</v>
      </c>
      <c r="G125" s="11">
        <v>1000000</v>
      </c>
      <c r="H125" s="68">
        <v>10</v>
      </c>
      <c r="I125" s="11">
        <v>300000</v>
      </c>
      <c r="J125" s="6">
        <v>40</v>
      </c>
    </row>
    <row r="126" spans="1:10" s="31" customFormat="1" ht="49.5" x14ac:dyDescent="0.25">
      <c r="A126" s="14" t="s">
        <v>123</v>
      </c>
      <c r="B126" s="14" t="s">
        <v>124</v>
      </c>
      <c r="C126" s="14" t="s">
        <v>64</v>
      </c>
      <c r="D126" s="9" t="s">
        <v>125</v>
      </c>
      <c r="E126" s="13" t="s">
        <v>177</v>
      </c>
      <c r="F126" s="6" t="s">
        <v>127</v>
      </c>
      <c r="G126" s="11">
        <v>2729765</v>
      </c>
      <c r="H126" s="68">
        <v>90</v>
      </c>
      <c r="I126" s="11">
        <v>605765.56999999995</v>
      </c>
      <c r="J126" s="6">
        <v>100</v>
      </c>
    </row>
    <row r="127" spans="1:10" s="31" customFormat="1" ht="66" x14ac:dyDescent="0.25">
      <c r="A127" s="14" t="s">
        <v>123</v>
      </c>
      <c r="B127" s="14" t="s">
        <v>124</v>
      </c>
      <c r="C127" s="14" t="s">
        <v>64</v>
      </c>
      <c r="D127" s="9" t="s">
        <v>125</v>
      </c>
      <c r="E127" s="13" t="s">
        <v>178</v>
      </c>
      <c r="F127" s="6" t="s">
        <v>68</v>
      </c>
      <c r="G127" s="11">
        <v>16152392</v>
      </c>
      <c r="H127" s="68">
        <v>5</v>
      </c>
      <c r="I127" s="11">
        <v>300000</v>
      </c>
      <c r="J127" s="6">
        <v>5</v>
      </c>
    </row>
    <row r="128" spans="1:10" s="31" customFormat="1" ht="33" x14ac:dyDescent="0.25">
      <c r="A128" s="14" t="s">
        <v>123</v>
      </c>
      <c r="B128" s="14" t="s">
        <v>124</v>
      </c>
      <c r="C128" s="14" t="s">
        <v>64</v>
      </c>
      <c r="D128" s="9" t="s">
        <v>125</v>
      </c>
      <c r="E128" s="13" t="s">
        <v>179</v>
      </c>
      <c r="F128" s="6">
        <v>2021</v>
      </c>
      <c r="G128" s="11">
        <v>300000</v>
      </c>
      <c r="H128" s="68"/>
      <c r="I128" s="11">
        <v>300000</v>
      </c>
      <c r="J128" s="6">
        <v>100</v>
      </c>
    </row>
    <row r="129" spans="1:10" s="31" customFormat="1" ht="49.5" x14ac:dyDescent="0.25">
      <c r="A129" s="14" t="s">
        <v>123</v>
      </c>
      <c r="B129" s="14" t="s">
        <v>124</v>
      </c>
      <c r="C129" s="14" t="s">
        <v>64</v>
      </c>
      <c r="D129" s="9" t="s">
        <v>125</v>
      </c>
      <c r="E129" s="13" t="s">
        <v>180</v>
      </c>
      <c r="F129" s="6">
        <v>2021</v>
      </c>
      <c r="G129" s="11">
        <v>800000</v>
      </c>
      <c r="H129" s="68">
        <v>10</v>
      </c>
      <c r="I129" s="11">
        <v>200000</v>
      </c>
      <c r="J129" s="6">
        <v>35</v>
      </c>
    </row>
    <row r="130" spans="1:10" s="31" customFormat="1" ht="33" x14ac:dyDescent="0.25">
      <c r="A130" s="14" t="s">
        <v>123</v>
      </c>
      <c r="B130" s="14" t="s">
        <v>124</v>
      </c>
      <c r="C130" s="14" t="s">
        <v>64</v>
      </c>
      <c r="D130" s="9" t="s">
        <v>125</v>
      </c>
      <c r="E130" s="13" t="s">
        <v>181</v>
      </c>
      <c r="F130" s="6">
        <v>2021</v>
      </c>
      <c r="G130" s="11">
        <v>621000</v>
      </c>
      <c r="H130" s="68">
        <v>5</v>
      </c>
      <c r="I130" s="11">
        <v>50000</v>
      </c>
      <c r="J130" s="6">
        <v>15</v>
      </c>
    </row>
    <row r="131" spans="1:10" s="31" customFormat="1" ht="33" x14ac:dyDescent="0.25">
      <c r="A131" s="14" t="s">
        <v>123</v>
      </c>
      <c r="B131" s="14" t="s">
        <v>124</v>
      </c>
      <c r="C131" s="14" t="s">
        <v>64</v>
      </c>
      <c r="D131" s="9" t="s">
        <v>125</v>
      </c>
      <c r="E131" s="13" t="s">
        <v>182</v>
      </c>
      <c r="F131" s="6">
        <v>2021</v>
      </c>
      <c r="G131" s="11">
        <v>500000</v>
      </c>
      <c r="H131" s="68">
        <v>5</v>
      </c>
      <c r="I131" s="11">
        <v>50000</v>
      </c>
      <c r="J131" s="6">
        <v>15</v>
      </c>
    </row>
    <row r="132" spans="1:10" s="31" customFormat="1" ht="33" x14ac:dyDescent="0.25">
      <c r="A132" s="14" t="s">
        <v>123</v>
      </c>
      <c r="B132" s="14" t="s">
        <v>124</v>
      </c>
      <c r="C132" s="14" t="s">
        <v>64</v>
      </c>
      <c r="D132" s="9" t="s">
        <v>125</v>
      </c>
      <c r="E132" s="13" t="s">
        <v>183</v>
      </c>
      <c r="F132" s="6" t="s">
        <v>68</v>
      </c>
      <c r="G132" s="11">
        <v>1598870</v>
      </c>
      <c r="H132" s="68">
        <v>90</v>
      </c>
      <c r="I132" s="11">
        <v>831655.84</v>
      </c>
      <c r="J132" s="6">
        <v>100</v>
      </c>
    </row>
    <row r="133" spans="1:10" s="31" customFormat="1" ht="49.5" x14ac:dyDescent="0.25">
      <c r="A133" s="14" t="s">
        <v>123</v>
      </c>
      <c r="B133" s="14" t="s">
        <v>124</v>
      </c>
      <c r="C133" s="14" t="s">
        <v>64</v>
      </c>
      <c r="D133" s="9" t="s">
        <v>125</v>
      </c>
      <c r="E133" s="13" t="s">
        <v>184</v>
      </c>
      <c r="F133" s="6" t="s">
        <v>134</v>
      </c>
      <c r="G133" s="11">
        <v>3000000</v>
      </c>
      <c r="H133" s="68">
        <v>10</v>
      </c>
      <c r="I133" s="11">
        <v>300000</v>
      </c>
      <c r="J133" s="6">
        <v>20</v>
      </c>
    </row>
    <row r="134" spans="1:10" s="31" customFormat="1" ht="49.5" x14ac:dyDescent="0.25">
      <c r="A134" s="14" t="s">
        <v>123</v>
      </c>
      <c r="B134" s="14" t="s">
        <v>124</v>
      </c>
      <c r="C134" s="14" t="s">
        <v>64</v>
      </c>
      <c r="D134" s="9" t="s">
        <v>125</v>
      </c>
      <c r="E134" s="13" t="s">
        <v>185</v>
      </c>
      <c r="F134" s="6" t="s">
        <v>134</v>
      </c>
      <c r="G134" s="11">
        <v>3000000</v>
      </c>
      <c r="H134" s="68">
        <v>15</v>
      </c>
      <c r="I134" s="11">
        <v>700000</v>
      </c>
      <c r="J134" s="6">
        <v>40</v>
      </c>
    </row>
    <row r="135" spans="1:10" s="31" customFormat="1" ht="49.5" x14ac:dyDescent="0.25">
      <c r="A135" s="14" t="s">
        <v>123</v>
      </c>
      <c r="B135" s="14" t="s">
        <v>124</v>
      </c>
      <c r="C135" s="14" t="s">
        <v>64</v>
      </c>
      <c r="D135" s="9" t="s">
        <v>125</v>
      </c>
      <c r="E135" s="13" t="s">
        <v>186</v>
      </c>
      <c r="F135" s="6" t="s">
        <v>134</v>
      </c>
      <c r="G135" s="11">
        <v>1847138</v>
      </c>
      <c r="H135" s="68">
        <v>15</v>
      </c>
      <c r="I135" s="11">
        <v>300000</v>
      </c>
      <c r="J135" s="6">
        <v>30</v>
      </c>
    </row>
    <row r="136" spans="1:10" s="31" customFormat="1" ht="33" x14ac:dyDescent="0.25">
      <c r="A136" s="14" t="s">
        <v>123</v>
      </c>
      <c r="B136" s="14" t="s">
        <v>124</v>
      </c>
      <c r="C136" s="14" t="s">
        <v>64</v>
      </c>
      <c r="D136" s="9" t="s">
        <v>125</v>
      </c>
      <c r="E136" s="13" t="s">
        <v>187</v>
      </c>
      <c r="F136" s="6" t="s">
        <v>140</v>
      </c>
      <c r="G136" s="11">
        <v>1800000</v>
      </c>
      <c r="H136" s="68">
        <v>5</v>
      </c>
      <c r="I136" s="11">
        <v>100000</v>
      </c>
      <c r="J136" s="6">
        <v>10</v>
      </c>
    </row>
    <row r="137" spans="1:10" s="31" customFormat="1" ht="33" x14ac:dyDescent="0.25">
      <c r="A137" s="14" t="s">
        <v>123</v>
      </c>
      <c r="B137" s="14" t="s">
        <v>124</v>
      </c>
      <c r="C137" s="14" t="s">
        <v>64</v>
      </c>
      <c r="D137" s="9" t="s">
        <v>125</v>
      </c>
      <c r="E137" s="13" t="s">
        <v>188</v>
      </c>
      <c r="F137" s="6" t="s">
        <v>140</v>
      </c>
      <c r="G137" s="11">
        <v>1000000</v>
      </c>
      <c r="H137" s="68">
        <v>5</v>
      </c>
      <c r="I137" s="11">
        <v>100000</v>
      </c>
      <c r="J137" s="6">
        <v>15</v>
      </c>
    </row>
    <row r="138" spans="1:10" s="31" customFormat="1" ht="33" x14ac:dyDescent="0.25">
      <c r="A138" s="14" t="s">
        <v>123</v>
      </c>
      <c r="B138" s="14" t="s">
        <v>124</v>
      </c>
      <c r="C138" s="14" t="s">
        <v>64</v>
      </c>
      <c r="D138" s="9" t="s">
        <v>125</v>
      </c>
      <c r="E138" s="13" t="s">
        <v>189</v>
      </c>
      <c r="F138" s="6" t="s">
        <v>147</v>
      </c>
      <c r="G138" s="11">
        <v>9216097</v>
      </c>
      <c r="H138" s="68">
        <v>5</v>
      </c>
      <c r="I138" s="11">
        <v>500000</v>
      </c>
      <c r="J138" s="6">
        <v>10</v>
      </c>
    </row>
    <row r="139" spans="1:10" s="31" customFormat="1" ht="49.5" x14ac:dyDescent="0.25">
      <c r="A139" s="14" t="s">
        <v>123</v>
      </c>
      <c r="B139" s="14" t="s">
        <v>124</v>
      </c>
      <c r="C139" s="14" t="s">
        <v>64</v>
      </c>
      <c r="D139" s="9" t="s">
        <v>125</v>
      </c>
      <c r="E139" s="13" t="s">
        <v>190</v>
      </c>
      <c r="F139" s="6" t="s">
        <v>68</v>
      </c>
      <c r="G139" s="11">
        <v>500000</v>
      </c>
      <c r="H139" s="68">
        <v>25</v>
      </c>
      <c r="I139" s="11">
        <v>362290.79</v>
      </c>
      <c r="J139" s="6">
        <v>100</v>
      </c>
    </row>
    <row r="140" spans="1:10" s="31" customFormat="1" ht="33" x14ac:dyDescent="0.25">
      <c r="A140" s="14" t="s">
        <v>123</v>
      </c>
      <c r="B140" s="14" t="s">
        <v>124</v>
      </c>
      <c r="C140" s="14" t="s">
        <v>64</v>
      </c>
      <c r="D140" s="9" t="s">
        <v>125</v>
      </c>
      <c r="E140" s="13" t="s">
        <v>191</v>
      </c>
      <c r="F140" s="6" t="s">
        <v>134</v>
      </c>
      <c r="G140" s="11">
        <v>2848189</v>
      </c>
      <c r="H140" s="68">
        <v>30</v>
      </c>
      <c r="I140" s="11">
        <v>1000000</v>
      </c>
      <c r="J140" s="6">
        <v>65</v>
      </c>
    </row>
    <row r="141" spans="1:10" s="31" customFormat="1" ht="33" x14ac:dyDescent="0.25">
      <c r="A141" s="14" t="s">
        <v>123</v>
      </c>
      <c r="B141" s="14" t="s">
        <v>124</v>
      </c>
      <c r="C141" s="14" t="s">
        <v>64</v>
      </c>
      <c r="D141" s="9" t="s">
        <v>125</v>
      </c>
      <c r="E141" s="13" t="s">
        <v>192</v>
      </c>
      <c r="F141" s="6" t="s">
        <v>134</v>
      </c>
      <c r="G141" s="11">
        <v>6715294</v>
      </c>
      <c r="H141" s="68">
        <v>50</v>
      </c>
      <c r="I141" s="11">
        <v>1500000</v>
      </c>
      <c r="J141" s="6">
        <v>70</v>
      </c>
    </row>
    <row r="142" spans="1:10" s="31" customFormat="1" ht="33" x14ac:dyDescent="0.25">
      <c r="A142" s="14" t="s">
        <v>123</v>
      </c>
      <c r="B142" s="14" t="s">
        <v>124</v>
      </c>
      <c r="C142" s="14" t="s">
        <v>64</v>
      </c>
      <c r="D142" s="9" t="s">
        <v>125</v>
      </c>
      <c r="E142" s="13" t="s">
        <v>193</v>
      </c>
      <c r="F142" s="6" t="s">
        <v>140</v>
      </c>
      <c r="G142" s="11">
        <v>2000000</v>
      </c>
      <c r="H142" s="68">
        <v>5</v>
      </c>
      <c r="I142" s="11">
        <v>110000</v>
      </c>
      <c r="J142" s="6">
        <v>10</v>
      </c>
    </row>
    <row r="143" spans="1:10" s="31" customFormat="1" ht="33" x14ac:dyDescent="0.25">
      <c r="A143" s="14" t="s">
        <v>123</v>
      </c>
      <c r="B143" s="14" t="s">
        <v>124</v>
      </c>
      <c r="C143" s="14" t="s">
        <v>64</v>
      </c>
      <c r="D143" s="9" t="s">
        <v>125</v>
      </c>
      <c r="E143" s="13" t="s">
        <v>194</v>
      </c>
      <c r="F143" s="6" t="s">
        <v>134</v>
      </c>
      <c r="G143" s="11">
        <v>1500000</v>
      </c>
      <c r="H143" s="68">
        <v>15</v>
      </c>
      <c r="I143" s="11">
        <v>500000</v>
      </c>
      <c r="J143" s="6">
        <v>50</v>
      </c>
    </row>
    <row r="144" spans="1:10" s="31" customFormat="1" ht="33" x14ac:dyDescent="0.25">
      <c r="A144" s="14" t="s">
        <v>123</v>
      </c>
      <c r="B144" s="14" t="s">
        <v>124</v>
      </c>
      <c r="C144" s="14" t="s">
        <v>64</v>
      </c>
      <c r="D144" s="9" t="s">
        <v>125</v>
      </c>
      <c r="E144" s="13" t="s">
        <v>195</v>
      </c>
      <c r="F144" s="6" t="s">
        <v>134</v>
      </c>
      <c r="G144" s="11">
        <v>4807169</v>
      </c>
      <c r="H144" s="68">
        <v>30</v>
      </c>
      <c r="I144" s="11">
        <v>500000</v>
      </c>
      <c r="J144" s="6">
        <v>40</v>
      </c>
    </row>
    <row r="145" spans="1:10" s="31" customFormat="1" ht="33" x14ac:dyDescent="0.25">
      <c r="A145" s="14" t="s">
        <v>123</v>
      </c>
      <c r="B145" s="14" t="s">
        <v>124</v>
      </c>
      <c r="C145" s="14" t="s">
        <v>64</v>
      </c>
      <c r="D145" s="9" t="s">
        <v>125</v>
      </c>
      <c r="E145" s="13" t="s">
        <v>196</v>
      </c>
      <c r="F145" s="6" t="s">
        <v>134</v>
      </c>
      <c r="G145" s="11">
        <v>1988462</v>
      </c>
      <c r="H145" s="68">
        <v>30</v>
      </c>
      <c r="I145" s="11">
        <v>700000</v>
      </c>
      <c r="J145" s="6">
        <v>65</v>
      </c>
    </row>
    <row r="146" spans="1:10" s="31" customFormat="1" ht="33" x14ac:dyDescent="0.25">
      <c r="A146" s="14" t="s">
        <v>123</v>
      </c>
      <c r="B146" s="14" t="s">
        <v>124</v>
      </c>
      <c r="C146" s="14" t="s">
        <v>64</v>
      </c>
      <c r="D146" s="9" t="s">
        <v>125</v>
      </c>
      <c r="E146" s="13" t="s">
        <v>197</v>
      </c>
      <c r="F146" s="6" t="s">
        <v>134</v>
      </c>
      <c r="G146" s="11">
        <v>5926358</v>
      </c>
      <c r="H146" s="68">
        <v>10</v>
      </c>
      <c r="I146" s="11">
        <v>500000</v>
      </c>
      <c r="J146" s="6">
        <v>20</v>
      </c>
    </row>
    <row r="147" spans="1:10" s="31" customFormat="1" ht="33" x14ac:dyDescent="0.25">
      <c r="A147" s="14" t="s">
        <v>123</v>
      </c>
      <c r="B147" s="14" t="s">
        <v>124</v>
      </c>
      <c r="C147" s="14" t="s">
        <v>64</v>
      </c>
      <c r="D147" s="9" t="s">
        <v>125</v>
      </c>
      <c r="E147" s="13" t="s">
        <v>198</v>
      </c>
      <c r="F147" s="6" t="s">
        <v>68</v>
      </c>
      <c r="G147" s="11">
        <v>1172378</v>
      </c>
      <c r="H147" s="68">
        <v>90</v>
      </c>
      <c r="I147" s="11">
        <v>200000</v>
      </c>
      <c r="J147" s="6">
        <v>100</v>
      </c>
    </row>
    <row r="148" spans="1:10" s="31" customFormat="1" ht="33" x14ac:dyDescent="0.25">
      <c r="A148" s="14" t="s">
        <v>123</v>
      </c>
      <c r="B148" s="14" t="s">
        <v>124</v>
      </c>
      <c r="C148" s="14" t="s">
        <v>64</v>
      </c>
      <c r="D148" s="9" t="s">
        <v>125</v>
      </c>
      <c r="E148" s="13" t="s">
        <v>199</v>
      </c>
      <c r="F148" s="6" t="s">
        <v>68</v>
      </c>
      <c r="G148" s="11">
        <v>510000</v>
      </c>
      <c r="H148" s="68">
        <v>80</v>
      </c>
      <c r="I148" s="11">
        <v>510000</v>
      </c>
      <c r="J148" s="6">
        <v>100</v>
      </c>
    </row>
    <row r="149" spans="1:10" s="31" customFormat="1" ht="33" x14ac:dyDescent="0.25">
      <c r="A149" s="14" t="s">
        <v>123</v>
      </c>
      <c r="B149" s="14" t="s">
        <v>124</v>
      </c>
      <c r="C149" s="14" t="s">
        <v>64</v>
      </c>
      <c r="D149" s="9" t="s">
        <v>125</v>
      </c>
      <c r="E149" s="13" t="s">
        <v>200</v>
      </c>
      <c r="F149" s="6" t="s">
        <v>68</v>
      </c>
      <c r="G149" s="11">
        <v>3300000</v>
      </c>
      <c r="H149" s="68">
        <v>10</v>
      </c>
      <c r="I149" s="11">
        <v>1000000</v>
      </c>
      <c r="J149" s="6">
        <v>40</v>
      </c>
    </row>
    <row r="150" spans="1:10" s="31" customFormat="1" ht="33" x14ac:dyDescent="0.25">
      <c r="A150" s="14" t="s">
        <v>123</v>
      </c>
      <c r="B150" s="14" t="s">
        <v>124</v>
      </c>
      <c r="C150" s="14" t="s">
        <v>64</v>
      </c>
      <c r="D150" s="9" t="s">
        <v>125</v>
      </c>
      <c r="E150" s="13" t="s">
        <v>201</v>
      </c>
      <c r="F150" s="6" t="s">
        <v>68</v>
      </c>
      <c r="G150" s="11">
        <v>667711</v>
      </c>
      <c r="H150" s="68">
        <v>90</v>
      </c>
      <c r="I150" s="11">
        <v>300000</v>
      </c>
      <c r="J150" s="6">
        <v>100</v>
      </c>
    </row>
    <row r="151" spans="1:10" s="31" customFormat="1" ht="33" x14ac:dyDescent="0.25">
      <c r="A151" s="14" t="s">
        <v>123</v>
      </c>
      <c r="B151" s="14" t="s">
        <v>124</v>
      </c>
      <c r="C151" s="14" t="s">
        <v>64</v>
      </c>
      <c r="D151" s="9" t="s">
        <v>125</v>
      </c>
      <c r="E151" s="13" t="s">
        <v>202</v>
      </c>
      <c r="F151" s="6" t="s">
        <v>68</v>
      </c>
      <c r="G151" s="11">
        <v>868100</v>
      </c>
      <c r="H151" s="68">
        <v>95</v>
      </c>
      <c r="I151" s="11">
        <v>374040</v>
      </c>
      <c r="J151" s="6">
        <v>100</v>
      </c>
    </row>
    <row r="152" spans="1:10" s="31" customFormat="1" ht="33" x14ac:dyDescent="0.25">
      <c r="A152" s="14" t="s">
        <v>123</v>
      </c>
      <c r="B152" s="14" t="s">
        <v>124</v>
      </c>
      <c r="C152" s="14" t="s">
        <v>64</v>
      </c>
      <c r="D152" s="9" t="s">
        <v>125</v>
      </c>
      <c r="E152" s="13" t="s">
        <v>203</v>
      </c>
      <c r="F152" s="6">
        <v>2021</v>
      </c>
      <c r="G152" s="11">
        <v>500000</v>
      </c>
      <c r="H152" s="68">
        <v>5</v>
      </c>
      <c r="I152" s="11">
        <v>100000</v>
      </c>
      <c r="J152" s="6">
        <v>25</v>
      </c>
    </row>
    <row r="153" spans="1:10" s="31" customFormat="1" ht="49.5" x14ac:dyDescent="0.25">
      <c r="A153" s="14" t="s">
        <v>123</v>
      </c>
      <c r="B153" s="14" t="s">
        <v>124</v>
      </c>
      <c r="C153" s="14" t="s">
        <v>64</v>
      </c>
      <c r="D153" s="9" t="s">
        <v>125</v>
      </c>
      <c r="E153" s="13" t="s">
        <v>204</v>
      </c>
      <c r="F153" s="6" t="s">
        <v>68</v>
      </c>
      <c r="G153" s="11">
        <v>1000000</v>
      </c>
      <c r="H153" s="68">
        <v>5</v>
      </c>
      <c r="I153" s="11">
        <v>100000</v>
      </c>
      <c r="J153" s="6">
        <v>15</v>
      </c>
    </row>
    <row r="154" spans="1:10" s="31" customFormat="1" ht="49.5" x14ac:dyDescent="0.25">
      <c r="A154" s="14" t="s">
        <v>123</v>
      </c>
      <c r="B154" s="14" t="s">
        <v>124</v>
      </c>
      <c r="C154" s="14" t="s">
        <v>64</v>
      </c>
      <c r="D154" s="9" t="s">
        <v>125</v>
      </c>
      <c r="E154" s="13" t="s">
        <v>205</v>
      </c>
      <c r="F154" s="6">
        <v>2021</v>
      </c>
      <c r="G154" s="11">
        <v>300000</v>
      </c>
      <c r="H154" s="68"/>
      <c r="I154" s="11">
        <v>300000</v>
      </c>
      <c r="J154" s="6">
        <v>100</v>
      </c>
    </row>
    <row r="155" spans="1:10" s="31" customFormat="1" ht="33" x14ac:dyDescent="0.25">
      <c r="A155" s="14" t="s">
        <v>123</v>
      </c>
      <c r="B155" s="14" t="s">
        <v>124</v>
      </c>
      <c r="C155" s="14" t="s">
        <v>64</v>
      </c>
      <c r="D155" s="9" t="s">
        <v>125</v>
      </c>
      <c r="E155" s="13" t="s">
        <v>206</v>
      </c>
      <c r="F155" s="6">
        <v>2021</v>
      </c>
      <c r="G155" s="11">
        <v>300000</v>
      </c>
      <c r="H155" s="68"/>
      <c r="I155" s="11">
        <v>300000</v>
      </c>
      <c r="J155" s="6">
        <v>100</v>
      </c>
    </row>
    <row r="156" spans="1:10" s="31" customFormat="1" ht="49.5" x14ac:dyDescent="0.25">
      <c r="A156" s="14" t="s">
        <v>123</v>
      </c>
      <c r="B156" s="14" t="s">
        <v>124</v>
      </c>
      <c r="C156" s="14" t="s">
        <v>64</v>
      </c>
      <c r="D156" s="9" t="s">
        <v>125</v>
      </c>
      <c r="E156" s="13" t="s">
        <v>207</v>
      </c>
      <c r="F156" s="6">
        <v>2021</v>
      </c>
      <c r="G156" s="11">
        <v>300000</v>
      </c>
      <c r="H156" s="68"/>
      <c r="I156" s="11">
        <v>300000</v>
      </c>
      <c r="J156" s="6">
        <v>100</v>
      </c>
    </row>
    <row r="157" spans="1:10" s="31" customFormat="1" ht="33" x14ac:dyDescent="0.25">
      <c r="A157" s="14" t="s">
        <v>123</v>
      </c>
      <c r="B157" s="14" t="s">
        <v>124</v>
      </c>
      <c r="C157" s="14" t="s">
        <v>64</v>
      </c>
      <c r="D157" s="9" t="s">
        <v>125</v>
      </c>
      <c r="E157" s="13" t="s">
        <v>208</v>
      </c>
      <c r="F157" s="6">
        <v>2021</v>
      </c>
      <c r="G157" s="11">
        <v>300000</v>
      </c>
      <c r="H157" s="68"/>
      <c r="I157" s="11">
        <v>300000</v>
      </c>
      <c r="J157" s="6">
        <v>100</v>
      </c>
    </row>
    <row r="158" spans="1:10" s="31" customFormat="1" ht="33" x14ac:dyDescent="0.25">
      <c r="A158" s="14" t="s">
        <v>123</v>
      </c>
      <c r="B158" s="14" t="s">
        <v>124</v>
      </c>
      <c r="C158" s="14" t="s">
        <v>64</v>
      </c>
      <c r="D158" s="9" t="s">
        <v>125</v>
      </c>
      <c r="E158" s="13" t="s">
        <v>209</v>
      </c>
      <c r="F158" s="6">
        <v>2021</v>
      </c>
      <c r="G158" s="11">
        <v>300000</v>
      </c>
      <c r="H158" s="68"/>
      <c r="I158" s="11">
        <v>300000</v>
      </c>
      <c r="J158" s="6">
        <v>100</v>
      </c>
    </row>
    <row r="159" spans="1:10" s="31" customFormat="1" ht="49.5" x14ac:dyDescent="0.25">
      <c r="A159" s="14" t="s">
        <v>123</v>
      </c>
      <c r="B159" s="14" t="s">
        <v>124</v>
      </c>
      <c r="C159" s="14" t="s">
        <v>64</v>
      </c>
      <c r="D159" s="9" t="s">
        <v>125</v>
      </c>
      <c r="E159" s="13" t="s">
        <v>210</v>
      </c>
      <c r="F159" s="6">
        <v>2021</v>
      </c>
      <c r="G159" s="11">
        <v>300000</v>
      </c>
      <c r="H159" s="68"/>
      <c r="I159" s="11">
        <v>300000</v>
      </c>
      <c r="J159" s="6">
        <v>100</v>
      </c>
    </row>
    <row r="160" spans="1:10" s="31" customFormat="1" ht="49.5" x14ac:dyDescent="0.25">
      <c r="A160" s="14" t="s">
        <v>123</v>
      </c>
      <c r="B160" s="14" t="s">
        <v>124</v>
      </c>
      <c r="C160" s="14" t="s">
        <v>64</v>
      </c>
      <c r="D160" s="9" t="s">
        <v>125</v>
      </c>
      <c r="E160" s="13" t="s">
        <v>211</v>
      </c>
      <c r="F160" s="6" t="s">
        <v>68</v>
      </c>
      <c r="G160" s="11">
        <v>300000</v>
      </c>
      <c r="H160" s="68">
        <v>10</v>
      </c>
      <c r="I160" s="11">
        <v>50000</v>
      </c>
      <c r="J160" s="6">
        <v>25</v>
      </c>
    </row>
    <row r="161" spans="1:10" s="31" customFormat="1" ht="33" x14ac:dyDescent="0.25">
      <c r="A161" s="14" t="s">
        <v>123</v>
      </c>
      <c r="B161" s="14" t="s">
        <v>124</v>
      </c>
      <c r="C161" s="14" t="s">
        <v>64</v>
      </c>
      <c r="D161" s="9" t="s">
        <v>125</v>
      </c>
      <c r="E161" s="13" t="s">
        <v>212</v>
      </c>
      <c r="F161" s="6" t="s">
        <v>134</v>
      </c>
      <c r="G161" s="11">
        <v>1300000</v>
      </c>
      <c r="H161" s="68">
        <v>60</v>
      </c>
      <c r="I161" s="11">
        <v>300000</v>
      </c>
      <c r="J161" s="6">
        <v>85</v>
      </c>
    </row>
    <row r="162" spans="1:10" s="31" customFormat="1" ht="49.5" x14ac:dyDescent="0.25">
      <c r="A162" s="14" t="s">
        <v>123</v>
      </c>
      <c r="B162" s="14" t="s">
        <v>124</v>
      </c>
      <c r="C162" s="14" t="s">
        <v>64</v>
      </c>
      <c r="D162" s="9" t="s">
        <v>125</v>
      </c>
      <c r="E162" s="13" t="s">
        <v>213</v>
      </c>
      <c r="F162" s="6">
        <v>2021</v>
      </c>
      <c r="G162" s="11">
        <v>100000</v>
      </c>
      <c r="H162" s="68">
        <v>5</v>
      </c>
      <c r="I162" s="11">
        <v>100000</v>
      </c>
      <c r="J162" s="6">
        <v>100</v>
      </c>
    </row>
    <row r="163" spans="1:10" s="31" customFormat="1" ht="33" x14ac:dyDescent="0.25">
      <c r="A163" s="14" t="s">
        <v>123</v>
      </c>
      <c r="B163" s="14" t="s">
        <v>124</v>
      </c>
      <c r="C163" s="14" t="s">
        <v>64</v>
      </c>
      <c r="D163" s="9" t="s">
        <v>125</v>
      </c>
      <c r="E163" s="13" t="s">
        <v>214</v>
      </c>
      <c r="F163" s="6" t="s">
        <v>68</v>
      </c>
      <c r="G163" s="11">
        <v>3800000</v>
      </c>
      <c r="H163" s="68">
        <v>90</v>
      </c>
      <c r="I163" s="11">
        <v>3000000</v>
      </c>
      <c r="J163" s="6">
        <v>100</v>
      </c>
    </row>
    <row r="164" spans="1:10" s="31" customFormat="1" ht="49.5" x14ac:dyDescent="0.25">
      <c r="A164" s="14" t="s">
        <v>123</v>
      </c>
      <c r="B164" s="14" t="s">
        <v>124</v>
      </c>
      <c r="C164" s="14" t="s">
        <v>64</v>
      </c>
      <c r="D164" s="9" t="s">
        <v>125</v>
      </c>
      <c r="E164" s="13" t="s">
        <v>215</v>
      </c>
      <c r="F164" s="6" t="s">
        <v>68</v>
      </c>
      <c r="G164" s="11">
        <v>5442761</v>
      </c>
      <c r="H164" s="68">
        <v>90</v>
      </c>
      <c r="I164" s="11">
        <v>2692849.02</v>
      </c>
      <c r="J164" s="6">
        <v>100</v>
      </c>
    </row>
    <row r="165" spans="1:10" s="31" customFormat="1" ht="33" x14ac:dyDescent="0.25">
      <c r="A165" s="14" t="s">
        <v>123</v>
      </c>
      <c r="B165" s="14" t="s">
        <v>124</v>
      </c>
      <c r="C165" s="14" t="s">
        <v>64</v>
      </c>
      <c r="D165" s="9" t="s">
        <v>125</v>
      </c>
      <c r="E165" s="13" t="s">
        <v>216</v>
      </c>
      <c r="F165" s="6" t="s">
        <v>68</v>
      </c>
      <c r="G165" s="11">
        <v>1305060</v>
      </c>
      <c r="H165" s="68">
        <v>10</v>
      </c>
      <c r="I165" s="11">
        <v>500000</v>
      </c>
      <c r="J165" s="6">
        <v>50</v>
      </c>
    </row>
    <row r="166" spans="1:10" s="31" customFormat="1" ht="33" x14ac:dyDescent="0.25">
      <c r="A166" s="14" t="s">
        <v>123</v>
      </c>
      <c r="B166" s="14" t="s">
        <v>124</v>
      </c>
      <c r="C166" s="14" t="s">
        <v>64</v>
      </c>
      <c r="D166" s="9" t="s">
        <v>125</v>
      </c>
      <c r="E166" s="13" t="s">
        <v>217</v>
      </c>
      <c r="F166" s="6" t="s">
        <v>68</v>
      </c>
      <c r="G166" s="11">
        <v>2771335</v>
      </c>
      <c r="H166" s="68">
        <v>10</v>
      </c>
      <c r="I166" s="11">
        <v>300000</v>
      </c>
      <c r="J166" s="6">
        <v>20</v>
      </c>
    </row>
    <row r="167" spans="1:10" s="31" customFormat="1" ht="49.5" x14ac:dyDescent="0.25">
      <c r="A167" s="14" t="s">
        <v>123</v>
      </c>
      <c r="B167" s="14" t="s">
        <v>124</v>
      </c>
      <c r="C167" s="14" t="s">
        <v>64</v>
      </c>
      <c r="D167" s="9" t="s">
        <v>125</v>
      </c>
      <c r="E167" s="13" t="s">
        <v>218</v>
      </c>
      <c r="F167" s="6" t="s">
        <v>219</v>
      </c>
      <c r="G167" s="11">
        <v>7767071</v>
      </c>
      <c r="H167" s="68">
        <v>5</v>
      </c>
      <c r="I167" s="11">
        <v>250000</v>
      </c>
      <c r="J167" s="6">
        <v>10</v>
      </c>
    </row>
    <row r="168" spans="1:10" s="31" customFormat="1" ht="33" x14ac:dyDescent="0.25">
      <c r="A168" s="14" t="s">
        <v>123</v>
      </c>
      <c r="B168" s="14" t="s">
        <v>124</v>
      </c>
      <c r="C168" s="14" t="s">
        <v>64</v>
      </c>
      <c r="D168" s="9" t="s">
        <v>125</v>
      </c>
      <c r="E168" s="13" t="s">
        <v>220</v>
      </c>
      <c r="F168" s="6" t="s">
        <v>134</v>
      </c>
      <c r="G168" s="11">
        <v>5363328</v>
      </c>
      <c r="H168" s="68">
        <v>5</v>
      </c>
      <c r="I168" s="11">
        <v>20000</v>
      </c>
      <c r="J168" s="6">
        <v>5</v>
      </c>
    </row>
    <row r="169" spans="1:10" s="31" customFormat="1" ht="49.5" x14ac:dyDescent="0.25">
      <c r="A169" s="14" t="s">
        <v>123</v>
      </c>
      <c r="B169" s="14" t="s">
        <v>124</v>
      </c>
      <c r="C169" s="14" t="s">
        <v>64</v>
      </c>
      <c r="D169" s="9" t="s">
        <v>125</v>
      </c>
      <c r="E169" s="13" t="s">
        <v>221</v>
      </c>
      <c r="F169" s="6" t="s">
        <v>140</v>
      </c>
      <c r="G169" s="11">
        <v>4300000</v>
      </c>
      <c r="H169" s="68">
        <v>5</v>
      </c>
      <c r="I169" s="11">
        <v>200000</v>
      </c>
      <c r="J169" s="6">
        <v>10</v>
      </c>
    </row>
    <row r="170" spans="1:10" s="31" customFormat="1" ht="49.5" x14ac:dyDescent="0.25">
      <c r="A170" s="14" t="s">
        <v>123</v>
      </c>
      <c r="B170" s="14" t="s">
        <v>124</v>
      </c>
      <c r="C170" s="14" t="s">
        <v>64</v>
      </c>
      <c r="D170" s="9" t="s">
        <v>125</v>
      </c>
      <c r="E170" s="13" t="s">
        <v>222</v>
      </c>
      <c r="F170" s="6" t="s">
        <v>140</v>
      </c>
      <c r="G170" s="11">
        <v>4753946</v>
      </c>
      <c r="H170" s="68">
        <v>5</v>
      </c>
      <c r="I170" s="11">
        <v>200000</v>
      </c>
      <c r="J170" s="6">
        <v>10</v>
      </c>
    </row>
    <row r="171" spans="1:10" s="31" customFormat="1" ht="49.5" x14ac:dyDescent="0.25">
      <c r="A171" s="14" t="s">
        <v>123</v>
      </c>
      <c r="B171" s="14" t="s">
        <v>124</v>
      </c>
      <c r="C171" s="14" t="s">
        <v>64</v>
      </c>
      <c r="D171" s="9" t="s">
        <v>125</v>
      </c>
      <c r="E171" s="13" t="s">
        <v>223</v>
      </c>
      <c r="F171" s="6" t="s">
        <v>219</v>
      </c>
      <c r="G171" s="11">
        <v>8000000</v>
      </c>
      <c r="H171" s="68">
        <v>5</v>
      </c>
      <c r="I171" s="11">
        <v>20000</v>
      </c>
      <c r="J171" s="6">
        <v>5</v>
      </c>
    </row>
    <row r="172" spans="1:10" s="31" customFormat="1" ht="33" x14ac:dyDescent="0.25">
      <c r="A172" s="14" t="s">
        <v>123</v>
      </c>
      <c r="B172" s="14" t="s">
        <v>124</v>
      </c>
      <c r="C172" s="14" t="s">
        <v>64</v>
      </c>
      <c r="D172" s="9" t="s">
        <v>125</v>
      </c>
      <c r="E172" s="13" t="s">
        <v>224</v>
      </c>
      <c r="F172" s="6" t="s">
        <v>134</v>
      </c>
      <c r="G172" s="11">
        <v>7710048</v>
      </c>
      <c r="H172" s="68">
        <v>10</v>
      </c>
      <c r="I172" s="11">
        <v>100000</v>
      </c>
      <c r="J172" s="6">
        <v>10</v>
      </c>
    </row>
    <row r="173" spans="1:10" s="31" customFormat="1" ht="33" x14ac:dyDescent="0.25">
      <c r="A173" s="14" t="s">
        <v>123</v>
      </c>
      <c r="B173" s="14" t="s">
        <v>124</v>
      </c>
      <c r="C173" s="14" t="s">
        <v>64</v>
      </c>
      <c r="D173" s="9" t="s">
        <v>125</v>
      </c>
      <c r="E173" s="13" t="s">
        <v>225</v>
      </c>
      <c r="F173" s="6" t="s">
        <v>140</v>
      </c>
      <c r="G173" s="11">
        <v>2572193</v>
      </c>
      <c r="H173" s="68">
        <v>5</v>
      </c>
      <c r="I173" s="11">
        <v>20000</v>
      </c>
      <c r="J173" s="6">
        <v>5</v>
      </c>
    </row>
    <row r="174" spans="1:10" s="31" customFormat="1" ht="49.5" x14ac:dyDescent="0.25">
      <c r="A174" s="14" t="s">
        <v>123</v>
      </c>
      <c r="B174" s="14" t="s">
        <v>124</v>
      </c>
      <c r="C174" s="14" t="s">
        <v>64</v>
      </c>
      <c r="D174" s="9" t="s">
        <v>125</v>
      </c>
      <c r="E174" s="13" t="s">
        <v>226</v>
      </c>
      <c r="F174" s="6" t="s">
        <v>140</v>
      </c>
      <c r="G174" s="11">
        <v>4079672</v>
      </c>
      <c r="H174" s="68">
        <v>5</v>
      </c>
      <c r="I174" s="11">
        <v>300000</v>
      </c>
      <c r="J174" s="6">
        <v>10</v>
      </c>
    </row>
    <row r="175" spans="1:10" s="31" customFormat="1" ht="33" x14ac:dyDescent="0.25">
      <c r="A175" s="14" t="s">
        <v>123</v>
      </c>
      <c r="B175" s="14" t="s">
        <v>124</v>
      </c>
      <c r="C175" s="14" t="s">
        <v>64</v>
      </c>
      <c r="D175" s="9" t="s">
        <v>125</v>
      </c>
      <c r="E175" s="13" t="s">
        <v>227</v>
      </c>
      <c r="F175" s="6" t="s">
        <v>68</v>
      </c>
      <c r="G175" s="11">
        <v>8320247</v>
      </c>
      <c r="H175" s="68">
        <v>90</v>
      </c>
      <c r="I175" s="11">
        <v>5333069.1500000004</v>
      </c>
      <c r="J175" s="6">
        <v>100</v>
      </c>
    </row>
    <row r="176" spans="1:10" s="31" customFormat="1" ht="49.5" x14ac:dyDescent="0.25">
      <c r="A176" s="14" t="s">
        <v>123</v>
      </c>
      <c r="B176" s="14" t="s">
        <v>124</v>
      </c>
      <c r="C176" s="14" t="s">
        <v>64</v>
      </c>
      <c r="D176" s="9" t="s">
        <v>125</v>
      </c>
      <c r="E176" s="13" t="s">
        <v>228</v>
      </c>
      <c r="F176" s="6" t="s">
        <v>134</v>
      </c>
      <c r="G176" s="11">
        <v>9227732</v>
      </c>
      <c r="H176" s="68">
        <v>5</v>
      </c>
      <c r="I176" s="11">
        <v>500000</v>
      </c>
      <c r="J176" s="6">
        <v>10</v>
      </c>
    </row>
    <row r="177" spans="1:10" s="31" customFormat="1" ht="33" x14ac:dyDescent="0.25">
      <c r="A177" s="14" t="s">
        <v>123</v>
      </c>
      <c r="B177" s="14" t="s">
        <v>124</v>
      </c>
      <c r="C177" s="14" t="s">
        <v>64</v>
      </c>
      <c r="D177" s="9" t="s">
        <v>125</v>
      </c>
      <c r="E177" s="13" t="s">
        <v>229</v>
      </c>
      <c r="F177" s="6" t="s">
        <v>134</v>
      </c>
      <c r="G177" s="11">
        <v>1275254</v>
      </c>
      <c r="H177" s="68">
        <v>10</v>
      </c>
      <c r="I177" s="11">
        <v>200000</v>
      </c>
      <c r="J177" s="6">
        <v>25</v>
      </c>
    </row>
    <row r="178" spans="1:10" s="31" customFormat="1" ht="49.5" x14ac:dyDescent="0.25">
      <c r="A178" s="14" t="s">
        <v>123</v>
      </c>
      <c r="B178" s="14" t="s">
        <v>124</v>
      </c>
      <c r="C178" s="14" t="s">
        <v>64</v>
      </c>
      <c r="D178" s="9" t="s">
        <v>125</v>
      </c>
      <c r="E178" s="13" t="s">
        <v>230</v>
      </c>
      <c r="F178" s="6" t="s">
        <v>134</v>
      </c>
      <c r="G178" s="11">
        <v>2433300</v>
      </c>
      <c r="H178" s="68">
        <v>5</v>
      </c>
      <c r="I178" s="11">
        <v>110000</v>
      </c>
      <c r="J178" s="6">
        <v>10</v>
      </c>
    </row>
    <row r="179" spans="1:10" s="31" customFormat="1" ht="49.5" x14ac:dyDescent="0.25">
      <c r="A179" s="14" t="s">
        <v>123</v>
      </c>
      <c r="B179" s="14" t="s">
        <v>124</v>
      </c>
      <c r="C179" s="14" t="s">
        <v>64</v>
      </c>
      <c r="D179" s="9" t="s">
        <v>125</v>
      </c>
      <c r="E179" s="13" t="s">
        <v>231</v>
      </c>
      <c r="F179" s="6" t="s">
        <v>68</v>
      </c>
      <c r="G179" s="11">
        <v>3617398</v>
      </c>
      <c r="H179" s="68">
        <v>95</v>
      </c>
      <c r="I179" s="11">
        <v>1500000</v>
      </c>
      <c r="J179" s="6">
        <v>100</v>
      </c>
    </row>
    <row r="180" spans="1:10" s="31" customFormat="1" ht="33" x14ac:dyDescent="0.25">
      <c r="A180" s="14" t="s">
        <v>123</v>
      </c>
      <c r="B180" s="14" t="s">
        <v>124</v>
      </c>
      <c r="C180" s="14" t="s">
        <v>64</v>
      </c>
      <c r="D180" s="9" t="s">
        <v>125</v>
      </c>
      <c r="E180" s="13" t="s">
        <v>232</v>
      </c>
      <c r="F180" s="6" t="s">
        <v>68</v>
      </c>
      <c r="G180" s="11">
        <v>2000000</v>
      </c>
      <c r="H180" s="68">
        <v>5</v>
      </c>
      <c r="I180" s="11">
        <v>500000</v>
      </c>
      <c r="J180" s="6">
        <v>30</v>
      </c>
    </row>
    <row r="181" spans="1:10" s="31" customFormat="1" ht="49.5" x14ac:dyDescent="0.25">
      <c r="A181" s="14" t="s">
        <v>123</v>
      </c>
      <c r="B181" s="14" t="s">
        <v>124</v>
      </c>
      <c r="C181" s="14" t="s">
        <v>64</v>
      </c>
      <c r="D181" s="9" t="s">
        <v>125</v>
      </c>
      <c r="E181" s="13" t="s">
        <v>233</v>
      </c>
      <c r="F181" s="6" t="s">
        <v>68</v>
      </c>
      <c r="G181" s="11">
        <v>4260733</v>
      </c>
      <c r="H181" s="68">
        <v>5</v>
      </c>
      <c r="I181" s="11">
        <v>1000000</v>
      </c>
      <c r="J181" s="6">
        <v>30</v>
      </c>
    </row>
    <row r="182" spans="1:10" s="31" customFormat="1" ht="49.5" x14ac:dyDescent="0.25">
      <c r="A182" s="14" t="s">
        <v>123</v>
      </c>
      <c r="B182" s="14" t="s">
        <v>124</v>
      </c>
      <c r="C182" s="14" t="s">
        <v>64</v>
      </c>
      <c r="D182" s="9" t="s">
        <v>125</v>
      </c>
      <c r="E182" s="13" t="s">
        <v>234</v>
      </c>
      <c r="F182" s="6" t="s">
        <v>127</v>
      </c>
      <c r="G182" s="11">
        <v>19734759</v>
      </c>
      <c r="H182" s="68">
        <v>20</v>
      </c>
      <c r="I182" s="11">
        <v>1500000</v>
      </c>
      <c r="J182" s="6">
        <v>30</v>
      </c>
    </row>
    <row r="183" spans="1:10" s="31" customFormat="1" ht="33" x14ac:dyDescent="0.25">
      <c r="A183" s="14" t="s">
        <v>123</v>
      </c>
      <c r="B183" s="14" t="s">
        <v>124</v>
      </c>
      <c r="C183" s="14" t="s">
        <v>64</v>
      </c>
      <c r="D183" s="9" t="s">
        <v>125</v>
      </c>
      <c r="E183" s="13" t="s">
        <v>235</v>
      </c>
      <c r="F183" s="6">
        <v>2021</v>
      </c>
      <c r="G183" s="11">
        <v>300000</v>
      </c>
      <c r="H183" s="68"/>
      <c r="I183" s="11">
        <v>150000</v>
      </c>
      <c r="J183" s="6">
        <v>50</v>
      </c>
    </row>
    <row r="184" spans="1:10" s="31" customFormat="1" ht="49.5" x14ac:dyDescent="0.25">
      <c r="A184" s="14" t="s">
        <v>123</v>
      </c>
      <c r="B184" s="14" t="s">
        <v>124</v>
      </c>
      <c r="C184" s="14" t="s">
        <v>64</v>
      </c>
      <c r="D184" s="9" t="s">
        <v>125</v>
      </c>
      <c r="E184" s="13" t="s">
        <v>236</v>
      </c>
      <c r="F184" s="6">
        <v>2021</v>
      </c>
      <c r="G184" s="11">
        <v>300000</v>
      </c>
      <c r="H184" s="68"/>
      <c r="I184" s="11">
        <v>300000</v>
      </c>
      <c r="J184" s="6">
        <v>100</v>
      </c>
    </row>
    <row r="185" spans="1:10" s="31" customFormat="1" ht="33" x14ac:dyDescent="0.25">
      <c r="A185" s="14" t="s">
        <v>123</v>
      </c>
      <c r="B185" s="14" t="s">
        <v>124</v>
      </c>
      <c r="C185" s="14" t="s">
        <v>64</v>
      </c>
      <c r="D185" s="9" t="s">
        <v>125</v>
      </c>
      <c r="E185" s="13" t="s">
        <v>237</v>
      </c>
      <c r="F185" s="6" t="s">
        <v>140</v>
      </c>
      <c r="G185" s="11">
        <v>1000000</v>
      </c>
      <c r="H185" s="68">
        <v>5</v>
      </c>
      <c r="I185" s="11">
        <v>100000</v>
      </c>
      <c r="J185" s="6">
        <v>15</v>
      </c>
    </row>
    <row r="186" spans="1:10" s="31" customFormat="1" ht="82.5" x14ac:dyDescent="0.25">
      <c r="A186" s="14" t="s">
        <v>123</v>
      </c>
      <c r="B186" s="14" t="s">
        <v>124</v>
      </c>
      <c r="C186" s="14" t="s">
        <v>64</v>
      </c>
      <c r="D186" s="9" t="s">
        <v>125</v>
      </c>
      <c r="E186" s="13" t="s">
        <v>238</v>
      </c>
      <c r="F186" s="6" t="s">
        <v>140</v>
      </c>
      <c r="G186" s="11">
        <v>4698700</v>
      </c>
      <c r="H186" s="68">
        <v>10</v>
      </c>
      <c r="I186" s="11">
        <v>100000</v>
      </c>
      <c r="J186" s="6">
        <v>10</v>
      </c>
    </row>
    <row r="187" spans="1:10" s="31" customFormat="1" ht="49.5" x14ac:dyDescent="0.25">
      <c r="A187" s="14" t="s">
        <v>123</v>
      </c>
      <c r="B187" s="14" t="s">
        <v>124</v>
      </c>
      <c r="C187" s="14" t="s">
        <v>64</v>
      </c>
      <c r="D187" s="9" t="s">
        <v>125</v>
      </c>
      <c r="E187" s="13" t="s">
        <v>239</v>
      </c>
      <c r="F187" s="6" t="s">
        <v>166</v>
      </c>
      <c r="G187" s="11">
        <v>1500000</v>
      </c>
      <c r="H187" s="68">
        <v>80</v>
      </c>
      <c r="I187" s="11">
        <v>800000</v>
      </c>
      <c r="J187" s="6">
        <v>100</v>
      </c>
    </row>
    <row r="188" spans="1:10" s="31" customFormat="1" ht="33" x14ac:dyDescent="0.25">
      <c r="A188" s="14" t="s">
        <v>123</v>
      </c>
      <c r="B188" s="14" t="s">
        <v>124</v>
      </c>
      <c r="C188" s="14" t="s">
        <v>64</v>
      </c>
      <c r="D188" s="9" t="s">
        <v>125</v>
      </c>
      <c r="E188" s="13" t="s">
        <v>240</v>
      </c>
      <c r="F188" s="6" t="s">
        <v>68</v>
      </c>
      <c r="G188" s="11">
        <v>1718976</v>
      </c>
      <c r="H188" s="68">
        <v>80</v>
      </c>
      <c r="I188" s="11">
        <v>1343059.26</v>
      </c>
      <c r="J188" s="6">
        <v>100</v>
      </c>
    </row>
    <row r="189" spans="1:10" s="31" customFormat="1" ht="33" x14ac:dyDescent="0.25">
      <c r="A189" s="14" t="s">
        <v>123</v>
      </c>
      <c r="B189" s="14" t="s">
        <v>124</v>
      </c>
      <c r="C189" s="14" t="s">
        <v>64</v>
      </c>
      <c r="D189" s="9" t="s">
        <v>125</v>
      </c>
      <c r="E189" s="13" t="s">
        <v>241</v>
      </c>
      <c r="F189" s="6" t="s">
        <v>68</v>
      </c>
      <c r="G189" s="11">
        <v>350000</v>
      </c>
      <c r="H189" s="68">
        <v>30</v>
      </c>
      <c r="I189" s="11">
        <v>350000</v>
      </c>
      <c r="J189" s="6">
        <v>100</v>
      </c>
    </row>
    <row r="190" spans="1:10" s="31" customFormat="1" ht="49.5" x14ac:dyDescent="0.25">
      <c r="A190" s="14" t="s">
        <v>123</v>
      </c>
      <c r="B190" s="14" t="s">
        <v>124</v>
      </c>
      <c r="C190" s="14" t="s">
        <v>64</v>
      </c>
      <c r="D190" s="9" t="s">
        <v>125</v>
      </c>
      <c r="E190" s="13" t="s">
        <v>242</v>
      </c>
      <c r="F190" s="6" t="s">
        <v>68</v>
      </c>
      <c r="G190" s="11">
        <v>450000</v>
      </c>
      <c r="H190" s="68">
        <v>5</v>
      </c>
      <c r="I190" s="11">
        <v>100000</v>
      </c>
      <c r="J190" s="6">
        <v>30</v>
      </c>
    </row>
    <row r="191" spans="1:10" s="31" customFormat="1" ht="49.5" x14ac:dyDescent="0.25">
      <c r="A191" s="14" t="s">
        <v>123</v>
      </c>
      <c r="B191" s="14" t="s">
        <v>124</v>
      </c>
      <c r="C191" s="14" t="s">
        <v>64</v>
      </c>
      <c r="D191" s="9" t="s">
        <v>125</v>
      </c>
      <c r="E191" s="13" t="s">
        <v>243</v>
      </c>
      <c r="F191" s="6" t="s">
        <v>68</v>
      </c>
      <c r="G191" s="11">
        <v>2250768</v>
      </c>
      <c r="H191" s="68">
        <v>45</v>
      </c>
      <c r="I191" s="11">
        <v>1000000</v>
      </c>
      <c r="J191" s="6">
        <v>90</v>
      </c>
    </row>
    <row r="192" spans="1:10" s="31" customFormat="1" ht="66" x14ac:dyDescent="0.25">
      <c r="A192" s="14" t="s">
        <v>123</v>
      </c>
      <c r="B192" s="14" t="s">
        <v>124</v>
      </c>
      <c r="C192" s="14" t="s">
        <v>64</v>
      </c>
      <c r="D192" s="9" t="s">
        <v>125</v>
      </c>
      <c r="E192" s="13" t="s">
        <v>244</v>
      </c>
      <c r="F192" s="6" t="s">
        <v>68</v>
      </c>
      <c r="G192" s="11">
        <v>500000</v>
      </c>
      <c r="H192" s="68">
        <v>5</v>
      </c>
      <c r="I192" s="11">
        <v>100000</v>
      </c>
      <c r="J192" s="6">
        <v>25</v>
      </c>
    </row>
    <row r="193" spans="1:10" s="31" customFormat="1" ht="33" x14ac:dyDescent="0.25">
      <c r="A193" s="14" t="s">
        <v>123</v>
      </c>
      <c r="B193" s="14" t="s">
        <v>124</v>
      </c>
      <c r="C193" s="14" t="s">
        <v>64</v>
      </c>
      <c r="D193" s="9" t="s">
        <v>125</v>
      </c>
      <c r="E193" s="13" t="s">
        <v>245</v>
      </c>
      <c r="F193" s="6" t="s">
        <v>149</v>
      </c>
      <c r="G193" s="11">
        <v>20810821</v>
      </c>
      <c r="H193" s="68">
        <v>40</v>
      </c>
      <c r="I193" s="11">
        <v>1500000</v>
      </c>
      <c r="J193" s="6">
        <v>50</v>
      </c>
    </row>
    <row r="194" spans="1:10" s="31" customFormat="1" ht="33" x14ac:dyDescent="0.25">
      <c r="A194" s="14" t="s">
        <v>123</v>
      </c>
      <c r="B194" s="14" t="s">
        <v>124</v>
      </c>
      <c r="C194" s="14" t="s">
        <v>64</v>
      </c>
      <c r="D194" s="9" t="s">
        <v>125</v>
      </c>
      <c r="E194" s="13" t="s">
        <v>246</v>
      </c>
      <c r="F194" s="6" t="s">
        <v>127</v>
      </c>
      <c r="G194" s="11">
        <v>8703739</v>
      </c>
      <c r="H194" s="68">
        <v>85</v>
      </c>
      <c r="I194" s="11">
        <v>1375386.71</v>
      </c>
      <c r="J194" s="6">
        <v>100</v>
      </c>
    </row>
    <row r="195" spans="1:10" s="31" customFormat="1" ht="33" x14ac:dyDescent="0.25">
      <c r="A195" s="14" t="s">
        <v>123</v>
      </c>
      <c r="B195" s="14" t="s">
        <v>124</v>
      </c>
      <c r="C195" s="14" t="s">
        <v>64</v>
      </c>
      <c r="D195" s="9" t="s">
        <v>125</v>
      </c>
      <c r="E195" s="13" t="s">
        <v>247</v>
      </c>
      <c r="F195" s="6" t="s">
        <v>134</v>
      </c>
      <c r="G195" s="11">
        <v>1757862</v>
      </c>
      <c r="H195" s="68">
        <v>30</v>
      </c>
      <c r="I195" s="11">
        <v>700000</v>
      </c>
      <c r="J195" s="6">
        <v>70</v>
      </c>
    </row>
    <row r="196" spans="1:10" s="31" customFormat="1" ht="33" x14ac:dyDescent="0.25">
      <c r="A196" s="14" t="s">
        <v>123</v>
      </c>
      <c r="B196" s="14" t="s">
        <v>124</v>
      </c>
      <c r="C196" s="14" t="s">
        <v>64</v>
      </c>
      <c r="D196" s="9" t="s">
        <v>125</v>
      </c>
      <c r="E196" s="13" t="s">
        <v>248</v>
      </c>
      <c r="F196" s="6" t="s">
        <v>149</v>
      </c>
      <c r="G196" s="11">
        <v>11923645</v>
      </c>
      <c r="H196" s="68">
        <v>45</v>
      </c>
      <c r="I196" s="11">
        <v>3000000</v>
      </c>
      <c r="J196" s="6">
        <v>70</v>
      </c>
    </row>
    <row r="197" spans="1:10" s="31" customFormat="1" ht="82.5" x14ac:dyDescent="0.25">
      <c r="A197" s="14" t="s">
        <v>123</v>
      </c>
      <c r="B197" s="14" t="s">
        <v>124</v>
      </c>
      <c r="C197" s="14" t="s">
        <v>64</v>
      </c>
      <c r="D197" s="9" t="s">
        <v>125</v>
      </c>
      <c r="E197" s="13" t="s">
        <v>249</v>
      </c>
      <c r="F197" s="6" t="s">
        <v>149</v>
      </c>
      <c r="G197" s="11">
        <v>1500000</v>
      </c>
      <c r="H197" s="68">
        <v>5</v>
      </c>
      <c r="I197" s="11">
        <v>500000</v>
      </c>
      <c r="J197" s="6">
        <v>40</v>
      </c>
    </row>
    <row r="198" spans="1:10" s="31" customFormat="1" ht="33" x14ac:dyDescent="0.25">
      <c r="A198" s="14" t="s">
        <v>123</v>
      </c>
      <c r="B198" s="14" t="s">
        <v>124</v>
      </c>
      <c r="C198" s="14" t="s">
        <v>64</v>
      </c>
      <c r="D198" s="9" t="s">
        <v>125</v>
      </c>
      <c r="E198" s="13" t="s">
        <v>250</v>
      </c>
      <c r="F198" s="6" t="s">
        <v>68</v>
      </c>
      <c r="G198" s="11">
        <v>1803000</v>
      </c>
      <c r="H198" s="68">
        <v>20</v>
      </c>
      <c r="I198" s="11">
        <v>1000000</v>
      </c>
      <c r="J198" s="6">
        <v>75</v>
      </c>
    </row>
    <row r="199" spans="1:10" s="31" customFormat="1" ht="33" x14ac:dyDescent="0.25">
      <c r="A199" s="14" t="s">
        <v>123</v>
      </c>
      <c r="B199" s="14" t="s">
        <v>124</v>
      </c>
      <c r="C199" s="14" t="s">
        <v>64</v>
      </c>
      <c r="D199" s="9" t="s">
        <v>125</v>
      </c>
      <c r="E199" s="13" t="s">
        <v>251</v>
      </c>
      <c r="F199" s="6" t="s">
        <v>140</v>
      </c>
      <c r="G199" s="11">
        <v>600000</v>
      </c>
      <c r="H199" s="68"/>
      <c r="I199" s="11">
        <v>100000</v>
      </c>
      <c r="J199" s="6">
        <v>17</v>
      </c>
    </row>
    <row r="200" spans="1:10" s="31" customFormat="1" ht="49.5" x14ac:dyDescent="0.25">
      <c r="A200" s="14" t="s">
        <v>123</v>
      </c>
      <c r="B200" s="14" t="s">
        <v>124</v>
      </c>
      <c r="C200" s="14" t="s">
        <v>64</v>
      </c>
      <c r="D200" s="9" t="s">
        <v>125</v>
      </c>
      <c r="E200" s="13" t="s">
        <v>252</v>
      </c>
      <c r="F200" s="6" t="s">
        <v>253</v>
      </c>
      <c r="G200" s="11">
        <v>43766706</v>
      </c>
      <c r="H200" s="68">
        <v>50</v>
      </c>
      <c r="I200" s="11">
        <v>3000000</v>
      </c>
      <c r="J200" s="6">
        <v>57</v>
      </c>
    </row>
    <row r="201" spans="1:10" s="31" customFormat="1" ht="66" x14ac:dyDescent="0.25">
      <c r="A201" s="14" t="s">
        <v>123</v>
      </c>
      <c r="B201" s="14" t="s">
        <v>124</v>
      </c>
      <c r="C201" s="14" t="s">
        <v>64</v>
      </c>
      <c r="D201" s="9" t="s">
        <v>125</v>
      </c>
      <c r="E201" s="13" t="s">
        <v>254</v>
      </c>
      <c r="F201" s="6" t="s">
        <v>147</v>
      </c>
      <c r="G201" s="11">
        <v>26228187.600000001</v>
      </c>
      <c r="H201" s="68">
        <v>5</v>
      </c>
      <c r="I201" s="11">
        <v>500000</v>
      </c>
      <c r="J201" s="6">
        <v>10</v>
      </c>
    </row>
    <row r="202" spans="1:10" s="31" customFormat="1" ht="33" x14ac:dyDescent="0.25">
      <c r="A202" s="14" t="s">
        <v>123</v>
      </c>
      <c r="B202" s="14" t="s">
        <v>124</v>
      </c>
      <c r="C202" s="14" t="s">
        <v>64</v>
      </c>
      <c r="D202" s="9" t="s">
        <v>125</v>
      </c>
      <c r="E202" s="13" t="s">
        <v>255</v>
      </c>
      <c r="F202" s="6" t="s">
        <v>127</v>
      </c>
      <c r="G202" s="11">
        <v>3714720</v>
      </c>
      <c r="H202" s="68">
        <v>40</v>
      </c>
      <c r="I202" s="11">
        <v>1000000</v>
      </c>
      <c r="J202" s="6">
        <v>70</v>
      </c>
    </row>
    <row r="203" spans="1:10" s="31" customFormat="1" ht="66" x14ac:dyDescent="0.25">
      <c r="A203" s="14" t="s">
        <v>123</v>
      </c>
      <c r="B203" s="14" t="s">
        <v>124</v>
      </c>
      <c r="C203" s="14" t="s">
        <v>64</v>
      </c>
      <c r="D203" s="9" t="s">
        <v>125</v>
      </c>
      <c r="E203" s="13" t="s">
        <v>256</v>
      </c>
      <c r="F203" s="6" t="s">
        <v>134</v>
      </c>
      <c r="G203" s="11">
        <v>2000000</v>
      </c>
      <c r="H203" s="68">
        <v>5</v>
      </c>
      <c r="I203" s="11">
        <v>1000000</v>
      </c>
      <c r="J203" s="6">
        <v>55</v>
      </c>
    </row>
    <row r="204" spans="1:10" s="31" customFormat="1" ht="33" x14ac:dyDescent="0.25">
      <c r="A204" s="14" t="s">
        <v>123</v>
      </c>
      <c r="B204" s="14" t="s">
        <v>124</v>
      </c>
      <c r="C204" s="14" t="s">
        <v>64</v>
      </c>
      <c r="D204" s="9" t="s">
        <v>125</v>
      </c>
      <c r="E204" s="13" t="s">
        <v>257</v>
      </c>
      <c r="F204" s="6" t="s">
        <v>149</v>
      </c>
      <c r="G204" s="11">
        <v>4523071</v>
      </c>
      <c r="H204" s="68">
        <v>70</v>
      </c>
      <c r="I204" s="11">
        <v>2500000</v>
      </c>
      <c r="J204" s="6">
        <v>100</v>
      </c>
    </row>
    <row r="205" spans="1:10" s="31" customFormat="1" ht="33" x14ac:dyDescent="0.25">
      <c r="A205" s="14" t="s">
        <v>123</v>
      </c>
      <c r="B205" s="14" t="s">
        <v>124</v>
      </c>
      <c r="C205" s="14" t="s">
        <v>64</v>
      </c>
      <c r="D205" s="9" t="s">
        <v>125</v>
      </c>
      <c r="E205" s="13" t="s">
        <v>258</v>
      </c>
      <c r="F205" s="6" t="s">
        <v>134</v>
      </c>
      <c r="G205" s="11">
        <v>3197700</v>
      </c>
      <c r="H205" s="68">
        <v>5</v>
      </c>
      <c r="I205" s="11">
        <v>1000000</v>
      </c>
      <c r="J205" s="6">
        <v>35</v>
      </c>
    </row>
    <row r="206" spans="1:10" s="31" customFormat="1" ht="49.5" x14ac:dyDescent="0.25">
      <c r="A206" s="14" t="s">
        <v>123</v>
      </c>
      <c r="B206" s="14" t="s">
        <v>124</v>
      </c>
      <c r="C206" s="14" t="s">
        <v>64</v>
      </c>
      <c r="D206" s="9" t="s">
        <v>125</v>
      </c>
      <c r="E206" s="13" t="s">
        <v>259</v>
      </c>
      <c r="F206" s="6" t="s">
        <v>134</v>
      </c>
      <c r="G206" s="11">
        <v>5220163</v>
      </c>
      <c r="H206" s="68">
        <v>30</v>
      </c>
      <c r="I206" s="11">
        <v>1500000</v>
      </c>
      <c r="J206" s="6">
        <v>60</v>
      </c>
    </row>
    <row r="207" spans="1:10" s="31" customFormat="1" ht="49.5" x14ac:dyDescent="0.25">
      <c r="A207" s="14" t="s">
        <v>123</v>
      </c>
      <c r="B207" s="14" t="s">
        <v>124</v>
      </c>
      <c r="C207" s="14" t="s">
        <v>64</v>
      </c>
      <c r="D207" s="9" t="s">
        <v>125</v>
      </c>
      <c r="E207" s="13" t="s">
        <v>260</v>
      </c>
      <c r="F207" s="6">
        <v>2021</v>
      </c>
      <c r="G207" s="11">
        <v>300000</v>
      </c>
      <c r="H207" s="68"/>
      <c r="I207" s="11">
        <v>300000</v>
      </c>
      <c r="J207" s="6">
        <v>100</v>
      </c>
    </row>
    <row r="208" spans="1:10" s="31" customFormat="1" ht="33" x14ac:dyDescent="0.25">
      <c r="A208" s="14" t="s">
        <v>123</v>
      </c>
      <c r="B208" s="14" t="s">
        <v>124</v>
      </c>
      <c r="C208" s="14" t="s">
        <v>64</v>
      </c>
      <c r="D208" s="9" t="s">
        <v>125</v>
      </c>
      <c r="E208" s="13" t="s">
        <v>261</v>
      </c>
      <c r="F208" s="6">
        <v>2021</v>
      </c>
      <c r="G208" s="11">
        <v>300000</v>
      </c>
      <c r="H208" s="68"/>
      <c r="I208" s="11">
        <v>300000</v>
      </c>
      <c r="J208" s="6">
        <v>100</v>
      </c>
    </row>
    <row r="209" spans="1:10" s="31" customFormat="1" ht="66" x14ac:dyDescent="0.25">
      <c r="A209" s="14" t="s">
        <v>123</v>
      </c>
      <c r="B209" s="14" t="s">
        <v>124</v>
      </c>
      <c r="C209" s="14" t="s">
        <v>64</v>
      </c>
      <c r="D209" s="9" t="s">
        <v>125</v>
      </c>
      <c r="E209" s="13" t="s">
        <v>262</v>
      </c>
      <c r="F209" s="6" t="s">
        <v>134</v>
      </c>
      <c r="G209" s="11">
        <v>10915000</v>
      </c>
      <c r="H209" s="68">
        <v>10</v>
      </c>
      <c r="I209" s="11">
        <v>800000</v>
      </c>
      <c r="J209" s="6">
        <v>15</v>
      </c>
    </row>
    <row r="210" spans="1:10" s="31" customFormat="1" ht="33" x14ac:dyDescent="0.25">
      <c r="A210" s="14" t="s">
        <v>123</v>
      </c>
      <c r="B210" s="14" t="s">
        <v>124</v>
      </c>
      <c r="C210" s="14" t="s">
        <v>64</v>
      </c>
      <c r="D210" s="9" t="s">
        <v>125</v>
      </c>
      <c r="E210" s="13" t="s">
        <v>263</v>
      </c>
      <c r="F210" s="6" t="s">
        <v>68</v>
      </c>
      <c r="G210" s="11">
        <v>6488981</v>
      </c>
      <c r="H210" s="68">
        <v>80</v>
      </c>
      <c r="I210" s="11">
        <v>500000</v>
      </c>
      <c r="J210" s="6">
        <v>90</v>
      </c>
    </row>
    <row r="211" spans="1:10" s="31" customFormat="1" ht="33" x14ac:dyDescent="0.25">
      <c r="A211" s="14" t="s">
        <v>123</v>
      </c>
      <c r="B211" s="14" t="s">
        <v>124</v>
      </c>
      <c r="C211" s="14" t="s">
        <v>64</v>
      </c>
      <c r="D211" s="9" t="s">
        <v>125</v>
      </c>
      <c r="E211" s="13" t="s">
        <v>264</v>
      </c>
      <c r="F211" s="6" t="s">
        <v>68</v>
      </c>
      <c r="G211" s="11">
        <v>1493513</v>
      </c>
      <c r="H211" s="68">
        <v>80</v>
      </c>
      <c r="I211" s="11">
        <v>33491.4</v>
      </c>
      <c r="J211" s="6">
        <v>80</v>
      </c>
    </row>
    <row r="212" spans="1:10" s="31" customFormat="1" ht="49.5" x14ac:dyDescent="0.25">
      <c r="A212" s="14" t="s">
        <v>123</v>
      </c>
      <c r="B212" s="14" t="s">
        <v>124</v>
      </c>
      <c r="C212" s="14" t="s">
        <v>64</v>
      </c>
      <c r="D212" s="9" t="s">
        <v>125</v>
      </c>
      <c r="E212" s="13" t="s">
        <v>265</v>
      </c>
      <c r="F212" s="6" t="s">
        <v>68</v>
      </c>
      <c r="G212" s="11">
        <v>3845500</v>
      </c>
      <c r="H212" s="68">
        <v>80</v>
      </c>
      <c r="I212" s="11">
        <v>572186.43999999994</v>
      </c>
      <c r="J212" s="6">
        <v>95</v>
      </c>
    </row>
    <row r="213" spans="1:10" s="31" customFormat="1" ht="49.5" x14ac:dyDescent="0.25">
      <c r="A213" s="14" t="s">
        <v>123</v>
      </c>
      <c r="B213" s="14" t="s">
        <v>124</v>
      </c>
      <c r="C213" s="14" t="s">
        <v>64</v>
      </c>
      <c r="D213" s="9" t="s">
        <v>125</v>
      </c>
      <c r="E213" s="13" t="s">
        <v>266</v>
      </c>
      <c r="F213" s="6" t="s">
        <v>68</v>
      </c>
      <c r="G213" s="11">
        <v>4246412</v>
      </c>
      <c r="H213" s="68">
        <v>90</v>
      </c>
      <c r="I213" s="11">
        <v>1000000</v>
      </c>
      <c r="J213" s="6">
        <v>100</v>
      </c>
    </row>
    <row r="214" spans="1:10" s="31" customFormat="1" ht="33" x14ac:dyDescent="0.25">
      <c r="A214" s="14" t="s">
        <v>123</v>
      </c>
      <c r="B214" s="14" t="s">
        <v>124</v>
      </c>
      <c r="C214" s="14" t="s">
        <v>64</v>
      </c>
      <c r="D214" s="9" t="s">
        <v>125</v>
      </c>
      <c r="E214" s="13" t="s">
        <v>267</v>
      </c>
      <c r="F214" s="6" t="s">
        <v>68</v>
      </c>
      <c r="G214" s="11">
        <v>6640659</v>
      </c>
      <c r="H214" s="68">
        <v>60</v>
      </c>
      <c r="I214" s="11">
        <v>850000</v>
      </c>
      <c r="J214" s="6">
        <v>75</v>
      </c>
    </row>
    <row r="215" spans="1:10" s="31" customFormat="1" ht="33" x14ac:dyDescent="0.25">
      <c r="A215" s="14" t="s">
        <v>123</v>
      </c>
      <c r="B215" s="14" t="s">
        <v>124</v>
      </c>
      <c r="C215" s="14" t="s">
        <v>64</v>
      </c>
      <c r="D215" s="9" t="s">
        <v>125</v>
      </c>
      <c r="E215" s="13" t="s">
        <v>268</v>
      </c>
      <c r="F215" s="6" t="s">
        <v>134</v>
      </c>
      <c r="G215" s="11">
        <v>5062312</v>
      </c>
      <c r="H215" s="68">
        <v>5</v>
      </c>
      <c r="I215" s="11">
        <v>20000</v>
      </c>
      <c r="J215" s="6">
        <v>5</v>
      </c>
    </row>
    <row r="216" spans="1:10" s="31" customFormat="1" ht="49.5" x14ac:dyDescent="0.25">
      <c r="A216" s="14" t="s">
        <v>123</v>
      </c>
      <c r="B216" s="14" t="s">
        <v>124</v>
      </c>
      <c r="C216" s="14" t="s">
        <v>64</v>
      </c>
      <c r="D216" s="9" t="s">
        <v>125</v>
      </c>
      <c r="E216" s="13" t="s">
        <v>269</v>
      </c>
      <c r="F216" s="6" t="s">
        <v>134</v>
      </c>
      <c r="G216" s="11">
        <v>1000000</v>
      </c>
      <c r="H216" s="68">
        <v>10</v>
      </c>
      <c r="I216" s="11">
        <v>100000</v>
      </c>
      <c r="J216" s="6">
        <v>20</v>
      </c>
    </row>
    <row r="217" spans="1:10" s="31" customFormat="1" ht="49.5" x14ac:dyDescent="0.25">
      <c r="A217" s="14" t="s">
        <v>123</v>
      </c>
      <c r="B217" s="14" t="s">
        <v>124</v>
      </c>
      <c r="C217" s="14" t="s">
        <v>64</v>
      </c>
      <c r="D217" s="9" t="s">
        <v>125</v>
      </c>
      <c r="E217" s="13" t="s">
        <v>270</v>
      </c>
      <c r="F217" s="6" t="s">
        <v>134</v>
      </c>
      <c r="G217" s="11">
        <v>1000000</v>
      </c>
      <c r="H217" s="68">
        <v>5</v>
      </c>
      <c r="I217" s="11">
        <v>20000</v>
      </c>
      <c r="J217" s="6">
        <v>10</v>
      </c>
    </row>
    <row r="218" spans="1:10" s="31" customFormat="1" ht="49.5" x14ac:dyDescent="0.25">
      <c r="A218" s="14" t="s">
        <v>123</v>
      </c>
      <c r="B218" s="14" t="s">
        <v>124</v>
      </c>
      <c r="C218" s="14" t="s">
        <v>64</v>
      </c>
      <c r="D218" s="9" t="s">
        <v>125</v>
      </c>
      <c r="E218" s="13" t="s">
        <v>271</v>
      </c>
      <c r="F218" s="6" t="s">
        <v>134</v>
      </c>
      <c r="G218" s="11">
        <v>5043682</v>
      </c>
      <c r="H218" s="68">
        <v>10</v>
      </c>
      <c r="I218" s="11">
        <v>150000</v>
      </c>
      <c r="J218" s="6">
        <v>10</v>
      </c>
    </row>
    <row r="219" spans="1:10" s="31" customFormat="1" ht="49.5" x14ac:dyDescent="0.25">
      <c r="A219" s="14" t="s">
        <v>123</v>
      </c>
      <c r="B219" s="14" t="s">
        <v>124</v>
      </c>
      <c r="C219" s="14" t="s">
        <v>64</v>
      </c>
      <c r="D219" s="9" t="s">
        <v>125</v>
      </c>
      <c r="E219" s="13" t="s">
        <v>272</v>
      </c>
      <c r="F219" s="6" t="s">
        <v>134</v>
      </c>
      <c r="G219" s="11">
        <v>1000000</v>
      </c>
      <c r="H219" s="68">
        <v>10</v>
      </c>
      <c r="I219" s="11">
        <v>100000</v>
      </c>
      <c r="J219" s="6">
        <v>20</v>
      </c>
    </row>
    <row r="220" spans="1:10" s="31" customFormat="1" ht="33" x14ac:dyDescent="0.25">
      <c r="A220" s="14" t="s">
        <v>123</v>
      </c>
      <c r="B220" s="14" t="s">
        <v>124</v>
      </c>
      <c r="C220" s="14" t="s">
        <v>64</v>
      </c>
      <c r="D220" s="9" t="s">
        <v>125</v>
      </c>
      <c r="E220" s="13" t="s">
        <v>273</v>
      </c>
      <c r="F220" s="6" t="s">
        <v>134</v>
      </c>
      <c r="G220" s="11">
        <v>5578916</v>
      </c>
      <c r="H220" s="68">
        <v>5</v>
      </c>
      <c r="I220" s="11">
        <v>20000</v>
      </c>
      <c r="J220" s="6">
        <v>5</v>
      </c>
    </row>
    <row r="221" spans="1:10" s="31" customFormat="1" ht="49.5" x14ac:dyDescent="0.25">
      <c r="A221" s="14" t="s">
        <v>123</v>
      </c>
      <c r="B221" s="14" t="s">
        <v>124</v>
      </c>
      <c r="C221" s="14" t="s">
        <v>64</v>
      </c>
      <c r="D221" s="9" t="s">
        <v>125</v>
      </c>
      <c r="E221" s="13" t="s">
        <v>274</v>
      </c>
      <c r="F221" s="6" t="s">
        <v>134</v>
      </c>
      <c r="G221" s="11">
        <v>1000000</v>
      </c>
      <c r="H221" s="68">
        <v>5</v>
      </c>
      <c r="I221" s="11">
        <v>20000</v>
      </c>
      <c r="J221" s="6">
        <v>7</v>
      </c>
    </row>
    <row r="222" spans="1:10" s="31" customFormat="1" ht="49.5" x14ac:dyDescent="0.25">
      <c r="A222" s="14" t="s">
        <v>123</v>
      </c>
      <c r="B222" s="14" t="s">
        <v>124</v>
      </c>
      <c r="C222" s="14" t="s">
        <v>64</v>
      </c>
      <c r="D222" s="9" t="s">
        <v>125</v>
      </c>
      <c r="E222" s="13" t="s">
        <v>275</v>
      </c>
      <c r="F222" s="6" t="s">
        <v>134</v>
      </c>
      <c r="G222" s="11">
        <v>1500000</v>
      </c>
      <c r="H222" s="68">
        <v>10</v>
      </c>
      <c r="I222" s="11">
        <v>100000</v>
      </c>
      <c r="J222" s="6">
        <v>17</v>
      </c>
    </row>
    <row r="223" spans="1:10" s="31" customFormat="1" ht="49.5" x14ac:dyDescent="0.25">
      <c r="A223" s="14" t="s">
        <v>123</v>
      </c>
      <c r="B223" s="14" t="s">
        <v>124</v>
      </c>
      <c r="C223" s="14" t="s">
        <v>64</v>
      </c>
      <c r="D223" s="9" t="s">
        <v>125</v>
      </c>
      <c r="E223" s="13" t="s">
        <v>276</v>
      </c>
      <c r="F223" s="6" t="s">
        <v>134</v>
      </c>
      <c r="G223" s="11">
        <v>1000000</v>
      </c>
      <c r="H223" s="68">
        <v>10</v>
      </c>
      <c r="I223" s="11">
        <v>150000</v>
      </c>
      <c r="J223" s="6">
        <v>25</v>
      </c>
    </row>
    <row r="224" spans="1:10" s="31" customFormat="1" ht="33" x14ac:dyDescent="0.25">
      <c r="A224" s="14" t="s">
        <v>123</v>
      </c>
      <c r="B224" s="14" t="s">
        <v>124</v>
      </c>
      <c r="C224" s="14" t="s">
        <v>64</v>
      </c>
      <c r="D224" s="9" t="s">
        <v>125</v>
      </c>
      <c r="E224" s="13" t="s">
        <v>277</v>
      </c>
      <c r="F224" s="6" t="s">
        <v>134</v>
      </c>
      <c r="G224" s="11">
        <v>2487464</v>
      </c>
      <c r="H224" s="68">
        <v>5</v>
      </c>
      <c r="I224" s="11">
        <v>20000</v>
      </c>
      <c r="J224" s="6">
        <v>5</v>
      </c>
    </row>
    <row r="225" spans="1:10" s="31" customFormat="1" ht="33" x14ac:dyDescent="0.25">
      <c r="A225" s="14" t="s">
        <v>123</v>
      </c>
      <c r="B225" s="14" t="s">
        <v>124</v>
      </c>
      <c r="C225" s="14" t="s">
        <v>64</v>
      </c>
      <c r="D225" s="9" t="s">
        <v>125</v>
      </c>
      <c r="E225" s="13" t="s">
        <v>278</v>
      </c>
      <c r="F225" s="6" t="s">
        <v>134</v>
      </c>
      <c r="G225" s="11">
        <v>4078193</v>
      </c>
      <c r="H225" s="68">
        <v>5</v>
      </c>
      <c r="I225" s="11">
        <v>20000</v>
      </c>
      <c r="J225" s="6">
        <v>5</v>
      </c>
    </row>
    <row r="226" spans="1:10" s="31" customFormat="1" ht="49.5" x14ac:dyDescent="0.25">
      <c r="A226" s="14" t="s">
        <v>123</v>
      </c>
      <c r="B226" s="14" t="s">
        <v>124</v>
      </c>
      <c r="C226" s="14" t="s">
        <v>64</v>
      </c>
      <c r="D226" s="9" t="s">
        <v>125</v>
      </c>
      <c r="E226" s="13" t="s">
        <v>279</v>
      </c>
      <c r="F226" s="6" t="s">
        <v>134</v>
      </c>
      <c r="G226" s="11">
        <v>2775000</v>
      </c>
      <c r="H226" s="68">
        <v>5</v>
      </c>
      <c r="I226" s="11">
        <v>20000</v>
      </c>
      <c r="J226" s="6">
        <v>5</v>
      </c>
    </row>
    <row r="227" spans="1:10" s="31" customFormat="1" ht="33" x14ac:dyDescent="0.25">
      <c r="A227" s="14" t="s">
        <v>123</v>
      </c>
      <c r="B227" s="14" t="s">
        <v>124</v>
      </c>
      <c r="C227" s="14" t="s">
        <v>64</v>
      </c>
      <c r="D227" s="9" t="s">
        <v>125</v>
      </c>
      <c r="E227" s="13" t="s">
        <v>280</v>
      </c>
      <c r="F227" s="6" t="s">
        <v>134</v>
      </c>
      <c r="G227" s="11">
        <v>11397248</v>
      </c>
      <c r="H227" s="68">
        <v>15</v>
      </c>
      <c r="I227" s="11">
        <v>200000</v>
      </c>
      <c r="J227" s="6">
        <v>15</v>
      </c>
    </row>
    <row r="228" spans="1:10" s="31" customFormat="1" ht="49.5" x14ac:dyDescent="0.25">
      <c r="A228" s="14" t="s">
        <v>123</v>
      </c>
      <c r="B228" s="14" t="s">
        <v>124</v>
      </c>
      <c r="C228" s="14" t="s">
        <v>64</v>
      </c>
      <c r="D228" s="9" t="s">
        <v>125</v>
      </c>
      <c r="E228" s="13" t="s">
        <v>281</v>
      </c>
      <c r="F228" s="6" t="s">
        <v>219</v>
      </c>
      <c r="G228" s="11">
        <v>11130000</v>
      </c>
      <c r="H228" s="68">
        <v>5</v>
      </c>
      <c r="I228" s="11">
        <v>20000</v>
      </c>
      <c r="J228" s="6">
        <v>5</v>
      </c>
    </row>
    <row r="229" spans="1:10" s="31" customFormat="1" ht="33" x14ac:dyDescent="0.25">
      <c r="A229" s="14" t="s">
        <v>123</v>
      </c>
      <c r="B229" s="14" t="s">
        <v>124</v>
      </c>
      <c r="C229" s="14" t="s">
        <v>64</v>
      </c>
      <c r="D229" s="9" t="s">
        <v>125</v>
      </c>
      <c r="E229" s="13" t="s">
        <v>282</v>
      </c>
      <c r="F229" s="6" t="s">
        <v>134</v>
      </c>
      <c r="G229" s="11">
        <v>4000000</v>
      </c>
      <c r="H229" s="68">
        <v>10</v>
      </c>
      <c r="I229" s="11">
        <v>200000</v>
      </c>
      <c r="J229" s="6">
        <v>15</v>
      </c>
    </row>
    <row r="230" spans="1:10" s="31" customFormat="1" ht="33" x14ac:dyDescent="0.25">
      <c r="A230" s="14" t="s">
        <v>123</v>
      </c>
      <c r="B230" s="14" t="s">
        <v>124</v>
      </c>
      <c r="C230" s="14" t="s">
        <v>64</v>
      </c>
      <c r="D230" s="9" t="s">
        <v>125</v>
      </c>
      <c r="E230" s="13" t="s">
        <v>283</v>
      </c>
      <c r="F230" s="6" t="s">
        <v>134</v>
      </c>
      <c r="G230" s="11">
        <v>4000000</v>
      </c>
      <c r="H230" s="68">
        <v>10</v>
      </c>
      <c r="I230" s="11">
        <v>100000</v>
      </c>
      <c r="J230" s="6">
        <v>15</v>
      </c>
    </row>
    <row r="231" spans="1:10" s="31" customFormat="1" ht="49.5" x14ac:dyDescent="0.25">
      <c r="A231" s="14" t="s">
        <v>123</v>
      </c>
      <c r="B231" s="14" t="s">
        <v>124</v>
      </c>
      <c r="C231" s="14" t="s">
        <v>64</v>
      </c>
      <c r="D231" s="9" t="s">
        <v>125</v>
      </c>
      <c r="E231" s="13" t="s">
        <v>284</v>
      </c>
      <c r="F231" s="6" t="s">
        <v>134</v>
      </c>
      <c r="G231" s="11">
        <v>4000000</v>
      </c>
      <c r="H231" s="68">
        <v>10</v>
      </c>
      <c r="I231" s="11">
        <v>100000</v>
      </c>
      <c r="J231" s="6">
        <v>15</v>
      </c>
    </row>
    <row r="232" spans="1:10" s="31" customFormat="1" ht="33" x14ac:dyDescent="0.25">
      <c r="A232" s="14" t="s">
        <v>123</v>
      </c>
      <c r="B232" s="14" t="s">
        <v>124</v>
      </c>
      <c r="C232" s="14" t="s">
        <v>64</v>
      </c>
      <c r="D232" s="9" t="s">
        <v>125</v>
      </c>
      <c r="E232" s="13" t="s">
        <v>285</v>
      </c>
      <c r="F232" s="6" t="s">
        <v>134</v>
      </c>
      <c r="G232" s="11">
        <v>4000000</v>
      </c>
      <c r="H232" s="68">
        <v>5</v>
      </c>
      <c r="I232" s="11">
        <v>20000</v>
      </c>
      <c r="J232" s="6">
        <v>6</v>
      </c>
    </row>
    <row r="233" spans="1:10" s="31" customFormat="1" ht="49.5" x14ac:dyDescent="0.25">
      <c r="A233" s="14" t="s">
        <v>123</v>
      </c>
      <c r="B233" s="14" t="s">
        <v>124</v>
      </c>
      <c r="C233" s="14" t="s">
        <v>64</v>
      </c>
      <c r="D233" s="9" t="s">
        <v>125</v>
      </c>
      <c r="E233" s="13" t="s">
        <v>286</v>
      </c>
      <c r="F233" s="6" t="s">
        <v>134</v>
      </c>
      <c r="G233" s="11">
        <v>4000000</v>
      </c>
      <c r="H233" s="68">
        <v>5</v>
      </c>
      <c r="I233" s="11">
        <v>20000</v>
      </c>
      <c r="J233" s="6">
        <v>6</v>
      </c>
    </row>
    <row r="234" spans="1:10" s="31" customFormat="1" ht="33" x14ac:dyDescent="0.25">
      <c r="A234" s="14" t="s">
        <v>123</v>
      </c>
      <c r="B234" s="14" t="s">
        <v>124</v>
      </c>
      <c r="C234" s="14" t="s">
        <v>64</v>
      </c>
      <c r="D234" s="9" t="s">
        <v>125</v>
      </c>
      <c r="E234" s="13" t="s">
        <v>287</v>
      </c>
      <c r="F234" s="6" t="s">
        <v>134</v>
      </c>
      <c r="G234" s="11">
        <v>3469423</v>
      </c>
      <c r="H234" s="68">
        <v>5</v>
      </c>
      <c r="I234" s="11">
        <v>20000</v>
      </c>
      <c r="J234" s="6">
        <v>6</v>
      </c>
    </row>
    <row r="235" spans="1:10" s="31" customFormat="1" ht="33" x14ac:dyDescent="0.25">
      <c r="A235" s="14" t="s">
        <v>123</v>
      </c>
      <c r="B235" s="14" t="s">
        <v>124</v>
      </c>
      <c r="C235" s="14" t="s">
        <v>64</v>
      </c>
      <c r="D235" s="9" t="s">
        <v>125</v>
      </c>
      <c r="E235" s="13" t="s">
        <v>288</v>
      </c>
      <c r="F235" s="6" t="s">
        <v>134</v>
      </c>
      <c r="G235" s="11">
        <v>5269503</v>
      </c>
      <c r="H235" s="68">
        <v>5</v>
      </c>
      <c r="I235" s="11">
        <v>20000</v>
      </c>
      <c r="J235" s="6">
        <v>5</v>
      </c>
    </row>
    <row r="236" spans="1:10" s="31" customFormat="1" ht="49.5" x14ac:dyDescent="0.25">
      <c r="A236" s="14" t="s">
        <v>123</v>
      </c>
      <c r="B236" s="14" t="s">
        <v>124</v>
      </c>
      <c r="C236" s="14" t="s">
        <v>64</v>
      </c>
      <c r="D236" s="9" t="s">
        <v>125</v>
      </c>
      <c r="E236" s="13" t="s">
        <v>289</v>
      </c>
      <c r="F236" s="6" t="s">
        <v>134</v>
      </c>
      <c r="G236" s="11">
        <v>3000000</v>
      </c>
      <c r="H236" s="68">
        <v>5</v>
      </c>
      <c r="I236" s="11">
        <v>20000</v>
      </c>
      <c r="J236" s="6">
        <v>6</v>
      </c>
    </row>
    <row r="237" spans="1:10" s="31" customFormat="1" ht="33" x14ac:dyDescent="0.25">
      <c r="A237" s="14" t="s">
        <v>123</v>
      </c>
      <c r="B237" s="14" t="s">
        <v>124</v>
      </c>
      <c r="C237" s="14" t="s">
        <v>64</v>
      </c>
      <c r="D237" s="9" t="s">
        <v>125</v>
      </c>
      <c r="E237" s="13" t="s">
        <v>290</v>
      </c>
      <c r="F237" s="6" t="s">
        <v>134</v>
      </c>
      <c r="G237" s="11">
        <v>1901000</v>
      </c>
      <c r="H237" s="68">
        <v>10</v>
      </c>
      <c r="I237" s="11">
        <v>700000</v>
      </c>
      <c r="J237" s="6">
        <v>50</v>
      </c>
    </row>
    <row r="238" spans="1:10" s="31" customFormat="1" ht="33" x14ac:dyDescent="0.25">
      <c r="A238" s="14" t="s">
        <v>123</v>
      </c>
      <c r="B238" s="14" t="s">
        <v>124</v>
      </c>
      <c r="C238" s="14" t="s">
        <v>64</v>
      </c>
      <c r="D238" s="9" t="s">
        <v>125</v>
      </c>
      <c r="E238" s="13" t="s">
        <v>291</v>
      </c>
      <c r="F238" s="6" t="s">
        <v>134</v>
      </c>
      <c r="G238" s="11">
        <v>2082523</v>
      </c>
      <c r="H238" s="68">
        <v>5</v>
      </c>
      <c r="I238" s="11">
        <v>20000</v>
      </c>
      <c r="J238" s="6">
        <v>6</v>
      </c>
    </row>
    <row r="239" spans="1:10" s="31" customFormat="1" ht="33" x14ac:dyDescent="0.25">
      <c r="A239" s="14" t="s">
        <v>123</v>
      </c>
      <c r="B239" s="14" t="s">
        <v>124</v>
      </c>
      <c r="C239" s="14" t="s">
        <v>64</v>
      </c>
      <c r="D239" s="9" t="s">
        <v>125</v>
      </c>
      <c r="E239" s="13" t="s">
        <v>292</v>
      </c>
      <c r="F239" s="6" t="s">
        <v>134</v>
      </c>
      <c r="G239" s="11">
        <v>2775125</v>
      </c>
      <c r="H239" s="68">
        <v>5</v>
      </c>
      <c r="I239" s="11">
        <v>20000</v>
      </c>
      <c r="J239" s="6">
        <v>6</v>
      </c>
    </row>
    <row r="240" spans="1:10" s="31" customFormat="1" ht="33" x14ac:dyDescent="0.25">
      <c r="A240" s="14" t="s">
        <v>123</v>
      </c>
      <c r="B240" s="14" t="s">
        <v>124</v>
      </c>
      <c r="C240" s="14" t="s">
        <v>64</v>
      </c>
      <c r="D240" s="9" t="s">
        <v>125</v>
      </c>
      <c r="E240" s="13" t="s">
        <v>293</v>
      </c>
      <c r="F240" s="6" t="s">
        <v>134</v>
      </c>
      <c r="G240" s="11">
        <v>1000000</v>
      </c>
      <c r="H240" s="68">
        <v>10</v>
      </c>
      <c r="I240" s="11">
        <v>100000</v>
      </c>
      <c r="J240" s="6">
        <v>20</v>
      </c>
    </row>
    <row r="241" spans="1:10" s="31" customFormat="1" ht="49.5" x14ac:dyDescent="0.25">
      <c r="A241" s="14" t="s">
        <v>123</v>
      </c>
      <c r="B241" s="14" t="s">
        <v>124</v>
      </c>
      <c r="C241" s="14" t="s">
        <v>64</v>
      </c>
      <c r="D241" s="9" t="s">
        <v>125</v>
      </c>
      <c r="E241" s="13" t="s">
        <v>294</v>
      </c>
      <c r="F241" s="6" t="s">
        <v>134</v>
      </c>
      <c r="G241" s="11">
        <v>1000000</v>
      </c>
      <c r="H241" s="68">
        <v>10</v>
      </c>
      <c r="I241" s="11">
        <v>100000</v>
      </c>
      <c r="J241" s="6">
        <v>20</v>
      </c>
    </row>
    <row r="242" spans="1:10" s="31" customFormat="1" ht="33" x14ac:dyDescent="0.25">
      <c r="A242" s="14" t="s">
        <v>123</v>
      </c>
      <c r="B242" s="14" t="s">
        <v>124</v>
      </c>
      <c r="C242" s="14" t="s">
        <v>64</v>
      </c>
      <c r="D242" s="9" t="s">
        <v>125</v>
      </c>
      <c r="E242" s="13" t="s">
        <v>295</v>
      </c>
      <c r="F242" s="6" t="s">
        <v>134</v>
      </c>
      <c r="G242" s="11">
        <v>1000000</v>
      </c>
      <c r="H242" s="68">
        <v>5</v>
      </c>
      <c r="I242" s="11">
        <v>50000</v>
      </c>
      <c r="J242" s="6">
        <v>10</v>
      </c>
    </row>
    <row r="243" spans="1:10" s="31" customFormat="1" ht="49.5" x14ac:dyDescent="0.25">
      <c r="A243" s="14" t="s">
        <v>123</v>
      </c>
      <c r="B243" s="14" t="s">
        <v>124</v>
      </c>
      <c r="C243" s="14" t="s">
        <v>64</v>
      </c>
      <c r="D243" s="9" t="s">
        <v>125</v>
      </c>
      <c r="E243" s="13" t="s">
        <v>296</v>
      </c>
      <c r="F243" s="6" t="s">
        <v>134</v>
      </c>
      <c r="G243" s="11">
        <v>1000000</v>
      </c>
      <c r="H243" s="68">
        <v>5</v>
      </c>
      <c r="I243" s="11">
        <v>50000</v>
      </c>
      <c r="J243" s="6">
        <v>10</v>
      </c>
    </row>
    <row r="244" spans="1:10" s="31" customFormat="1" ht="66" x14ac:dyDescent="0.25">
      <c r="A244" s="14" t="s">
        <v>123</v>
      </c>
      <c r="B244" s="14" t="s">
        <v>124</v>
      </c>
      <c r="C244" s="14" t="s">
        <v>64</v>
      </c>
      <c r="D244" s="9" t="s">
        <v>125</v>
      </c>
      <c r="E244" s="13" t="s">
        <v>297</v>
      </c>
      <c r="F244" s="6" t="s">
        <v>166</v>
      </c>
      <c r="G244" s="11">
        <v>26068295</v>
      </c>
      <c r="H244" s="68">
        <v>50</v>
      </c>
      <c r="I244" s="11">
        <v>2000000</v>
      </c>
      <c r="J244" s="6">
        <v>60</v>
      </c>
    </row>
    <row r="245" spans="1:10" s="31" customFormat="1" ht="33" x14ac:dyDescent="0.25">
      <c r="A245" s="14" t="s">
        <v>123</v>
      </c>
      <c r="B245" s="14" t="s">
        <v>124</v>
      </c>
      <c r="C245" s="14" t="s">
        <v>64</v>
      </c>
      <c r="D245" s="9" t="s">
        <v>125</v>
      </c>
      <c r="E245" s="13" t="s">
        <v>298</v>
      </c>
      <c r="F245" s="6" t="s">
        <v>127</v>
      </c>
      <c r="G245" s="11">
        <v>2455781</v>
      </c>
      <c r="H245" s="68">
        <v>70</v>
      </c>
      <c r="I245" s="11">
        <v>304780.64</v>
      </c>
      <c r="J245" s="6">
        <v>100</v>
      </c>
    </row>
    <row r="246" spans="1:10" s="31" customFormat="1" ht="33" x14ac:dyDescent="0.25">
      <c r="A246" s="14" t="s">
        <v>123</v>
      </c>
      <c r="B246" s="14" t="s">
        <v>124</v>
      </c>
      <c r="C246" s="14" t="s">
        <v>64</v>
      </c>
      <c r="D246" s="9" t="s">
        <v>125</v>
      </c>
      <c r="E246" s="13" t="s">
        <v>299</v>
      </c>
      <c r="F246" s="6" t="s">
        <v>127</v>
      </c>
      <c r="G246" s="11">
        <v>2478320</v>
      </c>
      <c r="H246" s="68">
        <v>60</v>
      </c>
      <c r="I246" s="11">
        <v>1000000</v>
      </c>
      <c r="J246" s="6">
        <v>100</v>
      </c>
    </row>
    <row r="247" spans="1:10" s="31" customFormat="1" ht="33" x14ac:dyDescent="0.25">
      <c r="A247" s="14" t="s">
        <v>123</v>
      </c>
      <c r="B247" s="14" t="s">
        <v>124</v>
      </c>
      <c r="C247" s="14" t="s">
        <v>64</v>
      </c>
      <c r="D247" s="9" t="s">
        <v>125</v>
      </c>
      <c r="E247" s="13" t="s">
        <v>300</v>
      </c>
      <c r="F247" s="6" t="s">
        <v>149</v>
      </c>
      <c r="G247" s="11">
        <v>8289902</v>
      </c>
      <c r="H247" s="68">
        <v>70</v>
      </c>
      <c r="I247" s="11">
        <v>734451.09</v>
      </c>
      <c r="J247" s="6">
        <v>80</v>
      </c>
    </row>
    <row r="248" spans="1:10" s="31" customFormat="1" ht="49.5" x14ac:dyDescent="0.25">
      <c r="A248" s="14" t="s">
        <v>123</v>
      </c>
      <c r="B248" s="14" t="s">
        <v>124</v>
      </c>
      <c r="C248" s="14" t="s">
        <v>64</v>
      </c>
      <c r="D248" s="9" t="s">
        <v>125</v>
      </c>
      <c r="E248" s="13" t="s">
        <v>301</v>
      </c>
      <c r="F248" s="6" t="s">
        <v>68</v>
      </c>
      <c r="G248" s="11">
        <v>1461095</v>
      </c>
      <c r="H248" s="68">
        <v>95</v>
      </c>
      <c r="I248" s="11">
        <v>1277116.18</v>
      </c>
      <c r="J248" s="6">
        <v>100</v>
      </c>
    </row>
    <row r="249" spans="1:10" s="31" customFormat="1" ht="33" x14ac:dyDescent="0.25">
      <c r="A249" s="14" t="s">
        <v>123</v>
      </c>
      <c r="B249" s="14" t="s">
        <v>124</v>
      </c>
      <c r="C249" s="14" t="s">
        <v>64</v>
      </c>
      <c r="D249" s="9" t="s">
        <v>125</v>
      </c>
      <c r="E249" s="13" t="s">
        <v>302</v>
      </c>
      <c r="F249" s="6" t="s">
        <v>134</v>
      </c>
      <c r="G249" s="11">
        <v>1648908</v>
      </c>
      <c r="H249" s="68">
        <v>5</v>
      </c>
      <c r="I249" s="11">
        <v>20000</v>
      </c>
      <c r="J249" s="6">
        <v>6</v>
      </c>
    </row>
    <row r="250" spans="1:10" s="31" customFormat="1" ht="33" x14ac:dyDescent="0.25">
      <c r="A250" s="14" t="s">
        <v>123</v>
      </c>
      <c r="B250" s="14" t="s">
        <v>124</v>
      </c>
      <c r="C250" s="14" t="s">
        <v>64</v>
      </c>
      <c r="D250" s="9" t="s">
        <v>125</v>
      </c>
      <c r="E250" s="13" t="s">
        <v>303</v>
      </c>
      <c r="F250" s="6" t="s">
        <v>149</v>
      </c>
      <c r="G250" s="11">
        <v>11338788</v>
      </c>
      <c r="H250" s="68">
        <v>70</v>
      </c>
      <c r="I250" s="11">
        <v>500000</v>
      </c>
      <c r="J250" s="6">
        <v>75</v>
      </c>
    </row>
    <row r="251" spans="1:10" s="31" customFormat="1" ht="33" x14ac:dyDescent="0.25">
      <c r="A251" s="14" t="s">
        <v>123</v>
      </c>
      <c r="B251" s="14" t="s">
        <v>124</v>
      </c>
      <c r="C251" s="14" t="s">
        <v>64</v>
      </c>
      <c r="D251" s="9" t="s">
        <v>125</v>
      </c>
      <c r="E251" s="13" t="s">
        <v>304</v>
      </c>
      <c r="F251" s="6" t="s">
        <v>134</v>
      </c>
      <c r="G251" s="11">
        <v>3769877</v>
      </c>
      <c r="H251" s="68">
        <v>5</v>
      </c>
      <c r="I251" s="11">
        <v>150000</v>
      </c>
      <c r="J251" s="6">
        <v>10</v>
      </c>
    </row>
    <row r="252" spans="1:10" s="31" customFormat="1" ht="33" x14ac:dyDescent="0.25">
      <c r="A252" s="14" t="s">
        <v>123</v>
      </c>
      <c r="B252" s="14" t="s">
        <v>124</v>
      </c>
      <c r="C252" s="14" t="s">
        <v>64</v>
      </c>
      <c r="D252" s="9" t="s">
        <v>125</v>
      </c>
      <c r="E252" s="13" t="s">
        <v>305</v>
      </c>
      <c r="F252" s="6" t="s">
        <v>134</v>
      </c>
      <c r="G252" s="11">
        <v>8875416</v>
      </c>
      <c r="H252" s="68">
        <v>20</v>
      </c>
      <c r="I252" s="11">
        <v>1300000</v>
      </c>
      <c r="J252" s="6">
        <v>35</v>
      </c>
    </row>
    <row r="253" spans="1:10" s="31" customFormat="1" ht="33" x14ac:dyDescent="0.25">
      <c r="A253" s="14" t="s">
        <v>123</v>
      </c>
      <c r="B253" s="14" t="s">
        <v>124</v>
      </c>
      <c r="C253" s="14" t="s">
        <v>64</v>
      </c>
      <c r="D253" s="9" t="s">
        <v>125</v>
      </c>
      <c r="E253" s="13" t="s">
        <v>306</v>
      </c>
      <c r="F253" s="6" t="s">
        <v>134</v>
      </c>
      <c r="G253" s="11">
        <v>10338488</v>
      </c>
      <c r="H253" s="68">
        <v>5</v>
      </c>
      <c r="I253" s="11">
        <v>2500000</v>
      </c>
      <c r="J253" s="6">
        <v>30</v>
      </c>
    </row>
    <row r="254" spans="1:10" s="31" customFormat="1" ht="33" x14ac:dyDescent="0.25">
      <c r="A254" s="14" t="s">
        <v>123</v>
      </c>
      <c r="B254" s="14" t="s">
        <v>124</v>
      </c>
      <c r="C254" s="14" t="s">
        <v>64</v>
      </c>
      <c r="D254" s="9" t="s">
        <v>125</v>
      </c>
      <c r="E254" s="13" t="s">
        <v>307</v>
      </c>
      <c r="F254" s="6" t="s">
        <v>134</v>
      </c>
      <c r="G254" s="11">
        <v>3600000</v>
      </c>
      <c r="H254" s="68">
        <v>5</v>
      </c>
      <c r="I254" s="11">
        <v>20000</v>
      </c>
      <c r="J254" s="6">
        <v>6</v>
      </c>
    </row>
    <row r="255" spans="1:10" s="31" customFormat="1" ht="33" x14ac:dyDescent="0.25">
      <c r="A255" s="14" t="s">
        <v>123</v>
      </c>
      <c r="B255" s="14" t="s">
        <v>124</v>
      </c>
      <c r="C255" s="14" t="s">
        <v>64</v>
      </c>
      <c r="D255" s="9" t="s">
        <v>125</v>
      </c>
      <c r="E255" s="13" t="s">
        <v>308</v>
      </c>
      <c r="F255" s="6" t="s">
        <v>68</v>
      </c>
      <c r="G255" s="11">
        <v>1548002</v>
      </c>
      <c r="H255" s="68">
        <v>70</v>
      </c>
      <c r="I255" s="11">
        <v>1359381.95</v>
      </c>
      <c r="J255" s="6">
        <v>100</v>
      </c>
    </row>
    <row r="256" spans="1:10" s="31" customFormat="1" ht="49.5" x14ac:dyDescent="0.25">
      <c r="A256" s="14" t="s">
        <v>123</v>
      </c>
      <c r="B256" s="14" t="s">
        <v>124</v>
      </c>
      <c r="C256" s="14" t="s">
        <v>64</v>
      </c>
      <c r="D256" s="9" t="s">
        <v>125</v>
      </c>
      <c r="E256" s="13" t="s">
        <v>309</v>
      </c>
      <c r="F256" s="6" t="s">
        <v>147</v>
      </c>
      <c r="G256" s="11">
        <v>20282132</v>
      </c>
      <c r="H256" s="68">
        <v>10</v>
      </c>
      <c r="I256" s="11">
        <v>100000</v>
      </c>
      <c r="J256" s="6">
        <v>10</v>
      </c>
    </row>
    <row r="257" spans="1:10" s="31" customFormat="1" ht="49.5" x14ac:dyDescent="0.25">
      <c r="A257" s="14" t="s">
        <v>123</v>
      </c>
      <c r="B257" s="14" t="s">
        <v>124</v>
      </c>
      <c r="C257" s="14" t="s">
        <v>64</v>
      </c>
      <c r="D257" s="9" t="s">
        <v>125</v>
      </c>
      <c r="E257" s="13" t="s">
        <v>310</v>
      </c>
      <c r="F257" s="6" t="s">
        <v>134</v>
      </c>
      <c r="G257" s="11">
        <v>3192650</v>
      </c>
      <c r="H257" s="68">
        <v>10</v>
      </c>
      <c r="I257" s="11">
        <v>500000</v>
      </c>
      <c r="J257" s="6">
        <v>25</v>
      </c>
    </row>
    <row r="258" spans="1:10" s="31" customFormat="1" ht="33" x14ac:dyDescent="0.25">
      <c r="A258" s="14" t="s">
        <v>123</v>
      </c>
      <c r="B258" s="14" t="s">
        <v>124</v>
      </c>
      <c r="C258" s="14" t="s">
        <v>64</v>
      </c>
      <c r="D258" s="9" t="s">
        <v>125</v>
      </c>
      <c r="E258" s="13" t="s">
        <v>311</v>
      </c>
      <c r="F258" s="6" t="s">
        <v>134</v>
      </c>
      <c r="G258" s="11">
        <v>2518446</v>
      </c>
      <c r="H258" s="68">
        <v>10</v>
      </c>
      <c r="I258" s="11">
        <v>800000</v>
      </c>
      <c r="J258" s="6">
        <v>40</v>
      </c>
    </row>
    <row r="259" spans="1:10" s="31" customFormat="1" ht="33" x14ac:dyDescent="0.25">
      <c r="A259" s="14" t="s">
        <v>123</v>
      </c>
      <c r="B259" s="14" t="s">
        <v>124</v>
      </c>
      <c r="C259" s="14" t="s">
        <v>64</v>
      </c>
      <c r="D259" s="9" t="s">
        <v>125</v>
      </c>
      <c r="E259" s="13" t="s">
        <v>312</v>
      </c>
      <c r="F259" s="6" t="s">
        <v>134</v>
      </c>
      <c r="G259" s="11">
        <v>9028542</v>
      </c>
      <c r="H259" s="68">
        <v>5</v>
      </c>
      <c r="I259" s="11">
        <v>20000</v>
      </c>
      <c r="J259" s="6">
        <v>5</v>
      </c>
    </row>
    <row r="260" spans="1:10" s="31" customFormat="1" ht="66" x14ac:dyDescent="0.25">
      <c r="A260" s="14" t="s">
        <v>123</v>
      </c>
      <c r="B260" s="14" t="s">
        <v>124</v>
      </c>
      <c r="C260" s="14" t="s">
        <v>64</v>
      </c>
      <c r="D260" s="9" t="s">
        <v>125</v>
      </c>
      <c r="E260" s="13" t="s">
        <v>313</v>
      </c>
      <c r="F260" s="6" t="s">
        <v>134</v>
      </c>
      <c r="G260" s="11">
        <v>2552292</v>
      </c>
      <c r="H260" s="68">
        <v>10</v>
      </c>
      <c r="I260" s="11">
        <v>200000</v>
      </c>
      <c r="J260" s="6">
        <v>20</v>
      </c>
    </row>
    <row r="261" spans="1:10" s="31" customFormat="1" ht="33" x14ac:dyDescent="0.25">
      <c r="A261" s="14" t="s">
        <v>123</v>
      </c>
      <c r="B261" s="14" t="s">
        <v>124</v>
      </c>
      <c r="C261" s="14" t="s">
        <v>64</v>
      </c>
      <c r="D261" s="9" t="s">
        <v>125</v>
      </c>
      <c r="E261" s="13" t="s">
        <v>314</v>
      </c>
      <c r="F261" s="6" t="s">
        <v>315</v>
      </c>
      <c r="G261" s="11">
        <v>2501474</v>
      </c>
      <c r="H261" s="68">
        <v>85</v>
      </c>
      <c r="I261" s="11">
        <v>800000</v>
      </c>
      <c r="J261" s="6">
        <v>100</v>
      </c>
    </row>
    <row r="262" spans="1:10" s="31" customFormat="1" ht="49.5" x14ac:dyDescent="0.25">
      <c r="A262" s="14" t="s">
        <v>123</v>
      </c>
      <c r="B262" s="14" t="s">
        <v>124</v>
      </c>
      <c r="C262" s="14" t="s">
        <v>64</v>
      </c>
      <c r="D262" s="9" t="s">
        <v>125</v>
      </c>
      <c r="E262" s="13" t="s">
        <v>316</v>
      </c>
      <c r="F262" s="6" t="s">
        <v>134</v>
      </c>
      <c r="G262" s="11">
        <v>7839503</v>
      </c>
      <c r="H262" s="68">
        <v>5</v>
      </c>
      <c r="I262" s="11">
        <v>250000</v>
      </c>
      <c r="J262" s="6">
        <v>10</v>
      </c>
    </row>
    <row r="263" spans="1:10" s="31" customFormat="1" ht="33" x14ac:dyDescent="0.25">
      <c r="A263" s="14" t="s">
        <v>123</v>
      </c>
      <c r="B263" s="14" t="s">
        <v>124</v>
      </c>
      <c r="C263" s="14" t="s">
        <v>64</v>
      </c>
      <c r="D263" s="9" t="s">
        <v>125</v>
      </c>
      <c r="E263" s="13" t="s">
        <v>317</v>
      </c>
      <c r="F263" s="6" t="s">
        <v>149</v>
      </c>
      <c r="G263" s="11">
        <v>2019720</v>
      </c>
      <c r="H263" s="68">
        <v>35</v>
      </c>
      <c r="I263" s="11">
        <v>300000</v>
      </c>
      <c r="J263" s="6">
        <v>50</v>
      </c>
    </row>
    <row r="264" spans="1:10" s="31" customFormat="1" ht="49.5" x14ac:dyDescent="0.25">
      <c r="A264" s="14" t="s">
        <v>123</v>
      </c>
      <c r="B264" s="14" t="s">
        <v>124</v>
      </c>
      <c r="C264" s="14" t="s">
        <v>64</v>
      </c>
      <c r="D264" s="9" t="s">
        <v>125</v>
      </c>
      <c r="E264" s="13" t="s">
        <v>318</v>
      </c>
      <c r="F264" s="6" t="s">
        <v>134</v>
      </c>
      <c r="G264" s="11">
        <v>3908037</v>
      </c>
      <c r="H264" s="68">
        <v>5</v>
      </c>
      <c r="I264" s="11">
        <v>200000</v>
      </c>
      <c r="J264" s="6">
        <v>10</v>
      </c>
    </row>
    <row r="265" spans="1:10" s="31" customFormat="1" ht="33" x14ac:dyDescent="0.25">
      <c r="A265" s="14" t="s">
        <v>123</v>
      </c>
      <c r="B265" s="14" t="s">
        <v>124</v>
      </c>
      <c r="C265" s="14" t="s">
        <v>64</v>
      </c>
      <c r="D265" s="9" t="s">
        <v>125</v>
      </c>
      <c r="E265" s="13" t="s">
        <v>319</v>
      </c>
      <c r="F265" s="6">
        <v>2021</v>
      </c>
      <c r="G265" s="11">
        <v>300000</v>
      </c>
      <c r="H265" s="68"/>
      <c r="I265" s="11">
        <v>200000</v>
      </c>
      <c r="J265" s="6">
        <v>70</v>
      </c>
    </row>
    <row r="266" spans="1:10" s="31" customFormat="1" ht="49.5" x14ac:dyDescent="0.25">
      <c r="A266" s="14" t="s">
        <v>123</v>
      </c>
      <c r="B266" s="14" t="s">
        <v>124</v>
      </c>
      <c r="C266" s="14" t="s">
        <v>64</v>
      </c>
      <c r="D266" s="9" t="s">
        <v>125</v>
      </c>
      <c r="E266" s="13" t="s">
        <v>320</v>
      </c>
      <c r="F266" s="6" t="s">
        <v>68</v>
      </c>
      <c r="G266" s="11">
        <v>300000</v>
      </c>
      <c r="H266" s="68">
        <v>20</v>
      </c>
      <c r="I266" s="11">
        <v>300000</v>
      </c>
      <c r="J266" s="6">
        <v>100</v>
      </c>
    </row>
    <row r="267" spans="1:10" s="31" customFormat="1" ht="33" x14ac:dyDescent="0.25">
      <c r="A267" s="14" t="s">
        <v>123</v>
      </c>
      <c r="B267" s="14" t="s">
        <v>124</v>
      </c>
      <c r="C267" s="14" t="s">
        <v>64</v>
      </c>
      <c r="D267" s="9" t="s">
        <v>125</v>
      </c>
      <c r="E267" s="13" t="s">
        <v>321</v>
      </c>
      <c r="F267" s="6" t="s">
        <v>68</v>
      </c>
      <c r="G267" s="11">
        <v>300000</v>
      </c>
      <c r="H267" s="68"/>
      <c r="I267" s="11">
        <v>50000</v>
      </c>
      <c r="J267" s="6">
        <v>15</v>
      </c>
    </row>
    <row r="268" spans="1:10" s="31" customFormat="1" ht="66" x14ac:dyDescent="0.25">
      <c r="A268" s="14" t="s">
        <v>123</v>
      </c>
      <c r="B268" s="14" t="s">
        <v>124</v>
      </c>
      <c r="C268" s="14" t="s">
        <v>64</v>
      </c>
      <c r="D268" s="9" t="s">
        <v>125</v>
      </c>
      <c r="E268" s="13" t="s">
        <v>322</v>
      </c>
      <c r="F268" s="6" t="s">
        <v>68</v>
      </c>
      <c r="G268" s="11">
        <v>3500000</v>
      </c>
      <c r="H268" s="68">
        <v>30</v>
      </c>
      <c r="I268" s="11">
        <v>500000</v>
      </c>
      <c r="J268" s="6">
        <v>45</v>
      </c>
    </row>
    <row r="269" spans="1:10" s="31" customFormat="1" ht="49.5" x14ac:dyDescent="0.25">
      <c r="A269" s="14" t="s">
        <v>123</v>
      </c>
      <c r="B269" s="14" t="s">
        <v>124</v>
      </c>
      <c r="C269" s="14" t="s">
        <v>64</v>
      </c>
      <c r="D269" s="9" t="s">
        <v>125</v>
      </c>
      <c r="E269" s="13" t="s">
        <v>323</v>
      </c>
      <c r="F269" s="6" t="s">
        <v>68</v>
      </c>
      <c r="G269" s="11">
        <v>300000</v>
      </c>
      <c r="H269" s="68">
        <v>100</v>
      </c>
      <c r="I269" s="11">
        <v>31192.02</v>
      </c>
      <c r="J269" s="6">
        <v>100</v>
      </c>
    </row>
    <row r="270" spans="1:10" s="31" customFormat="1" ht="49.5" x14ac:dyDescent="0.25">
      <c r="A270" s="14" t="s">
        <v>123</v>
      </c>
      <c r="B270" s="14" t="s">
        <v>124</v>
      </c>
      <c r="C270" s="14" t="s">
        <v>64</v>
      </c>
      <c r="D270" s="9" t="s">
        <v>125</v>
      </c>
      <c r="E270" s="13" t="s">
        <v>324</v>
      </c>
      <c r="F270" s="6" t="s">
        <v>127</v>
      </c>
      <c r="G270" s="11">
        <v>300000</v>
      </c>
      <c r="H270" s="68">
        <v>100</v>
      </c>
      <c r="I270" s="11">
        <v>70806.880000000005</v>
      </c>
      <c r="J270" s="6">
        <v>100</v>
      </c>
    </row>
    <row r="271" spans="1:10" s="31" customFormat="1" ht="33" x14ac:dyDescent="0.25">
      <c r="A271" s="14" t="s">
        <v>123</v>
      </c>
      <c r="B271" s="14" t="s">
        <v>124</v>
      </c>
      <c r="C271" s="14" t="s">
        <v>64</v>
      </c>
      <c r="D271" s="9" t="s">
        <v>125</v>
      </c>
      <c r="E271" s="13" t="s">
        <v>325</v>
      </c>
      <c r="F271" s="6" t="s">
        <v>68</v>
      </c>
      <c r="G271" s="11">
        <v>300000</v>
      </c>
      <c r="H271" s="68">
        <v>100</v>
      </c>
      <c r="I271" s="11">
        <v>1125</v>
      </c>
      <c r="J271" s="6">
        <v>100</v>
      </c>
    </row>
    <row r="272" spans="1:10" s="31" customFormat="1" ht="33" x14ac:dyDescent="0.25">
      <c r="A272" s="14" t="s">
        <v>123</v>
      </c>
      <c r="B272" s="14" t="s">
        <v>124</v>
      </c>
      <c r="C272" s="14" t="s">
        <v>64</v>
      </c>
      <c r="D272" s="9" t="s">
        <v>125</v>
      </c>
      <c r="E272" s="13" t="s">
        <v>326</v>
      </c>
      <c r="F272" s="6" t="s">
        <v>68</v>
      </c>
      <c r="G272" s="11">
        <v>300000</v>
      </c>
      <c r="H272" s="68">
        <v>100</v>
      </c>
      <c r="I272" s="11">
        <v>14382.92</v>
      </c>
      <c r="J272" s="6">
        <v>100</v>
      </c>
    </row>
    <row r="273" spans="1:10" s="31" customFormat="1" ht="33" x14ac:dyDescent="0.25">
      <c r="A273" s="14" t="s">
        <v>123</v>
      </c>
      <c r="B273" s="14" t="s">
        <v>124</v>
      </c>
      <c r="C273" s="14" t="s">
        <v>64</v>
      </c>
      <c r="D273" s="9" t="s">
        <v>125</v>
      </c>
      <c r="E273" s="13" t="s">
        <v>327</v>
      </c>
      <c r="F273" s="6" t="s">
        <v>68</v>
      </c>
      <c r="G273" s="11">
        <v>300000</v>
      </c>
      <c r="H273" s="68">
        <v>100</v>
      </c>
      <c r="I273" s="11">
        <v>6244.75</v>
      </c>
      <c r="J273" s="6">
        <v>100</v>
      </c>
    </row>
    <row r="274" spans="1:10" s="31" customFormat="1" ht="49.5" x14ac:dyDescent="0.25">
      <c r="A274" s="14" t="s">
        <v>123</v>
      </c>
      <c r="B274" s="14" t="s">
        <v>124</v>
      </c>
      <c r="C274" s="14" t="s">
        <v>64</v>
      </c>
      <c r="D274" s="9" t="s">
        <v>125</v>
      </c>
      <c r="E274" s="13" t="s">
        <v>328</v>
      </c>
      <c r="F274" s="6" t="s">
        <v>68</v>
      </c>
      <c r="G274" s="11">
        <v>300000</v>
      </c>
      <c r="H274" s="68">
        <v>100</v>
      </c>
      <c r="I274" s="11">
        <v>7130.61</v>
      </c>
      <c r="J274" s="6">
        <v>100</v>
      </c>
    </row>
    <row r="275" spans="1:10" s="31" customFormat="1" ht="33" x14ac:dyDescent="0.25">
      <c r="A275" s="14" t="s">
        <v>123</v>
      </c>
      <c r="B275" s="14" t="s">
        <v>124</v>
      </c>
      <c r="C275" s="14" t="s">
        <v>64</v>
      </c>
      <c r="D275" s="9" t="s">
        <v>125</v>
      </c>
      <c r="E275" s="13" t="s">
        <v>329</v>
      </c>
      <c r="F275" s="6" t="s">
        <v>68</v>
      </c>
      <c r="G275" s="11">
        <v>300000</v>
      </c>
      <c r="H275" s="68">
        <v>100</v>
      </c>
      <c r="I275" s="11">
        <v>8157</v>
      </c>
      <c r="J275" s="6">
        <v>100</v>
      </c>
    </row>
    <row r="276" spans="1:10" s="31" customFormat="1" ht="33" x14ac:dyDescent="0.25">
      <c r="A276" s="14" t="s">
        <v>123</v>
      </c>
      <c r="B276" s="14" t="s">
        <v>124</v>
      </c>
      <c r="C276" s="14" t="s">
        <v>64</v>
      </c>
      <c r="D276" s="9" t="s">
        <v>125</v>
      </c>
      <c r="E276" s="13" t="s">
        <v>330</v>
      </c>
      <c r="F276" s="6" t="s">
        <v>68</v>
      </c>
      <c r="G276" s="11">
        <v>300000</v>
      </c>
      <c r="H276" s="68">
        <v>100</v>
      </c>
      <c r="I276" s="11">
        <v>114918</v>
      </c>
      <c r="J276" s="6">
        <v>100</v>
      </c>
    </row>
    <row r="277" spans="1:10" s="31" customFormat="1" ht="33" x14ac:dyDescent="0.25">
      <c r="A277" s="14" t="s">
        <v>123</v>
      </c>
      <c r="B277" s="14" t="s">
        <v>124</v>
      </c>
      <c r="C277" s="14" t="s">
        <v>64</v>
      </c>
      <c r="D277" s="9" t="s">
        <v>125</v>
      </c>
      <c r="E277" s="13" t="s">
        <v>331</v>
      </c>
      <c r="F277" s="6" t="s">
        <v>68</v>
      </c>
      <c r="G277" s="11">
        <v>300000</v>
      </c>
      <c r="H277" s="68">
        <v>100</v>
      </c>
      <c r="I277" s="11">
        <v>7260</v>
      </c>
      <c r="J277" s="6">
        <v>100</v>
      </c>
    </row>
    <row r="278" spans="1:10" s="31" customFormat="1" ht="33" x14ac:dyDescent="0.25">
      <c r="A278" s="14" t="s">
        <v>123</v>
      </c>
      <c r="B278" s="14" t="s">
        <v>124</v>
      </c>
      <c r="C278" s="14" t="s">
        <v>64</v>
      </c>
      <c r="D278" s="9" t="s">
        <v>125</v>
      </c>
      <c r="E278" s="13" t="s">
        <v>332</v>
      </c>
      <c r="F278" s="6" t="s">
        <v>68</v>
      </c>
      <c r="G278" s="11">
        <v>300000</v>
      </c>
      <c r="H278" s="68">
        <v>100</v>
      </c>
      <c r="I278" s="11">
        <v>3889.69</v>
      </c>
      <c r="J278" s="6">
        <v>100</v>
      </c>
    </row>
    <row r="279" spans="1:10" s="31" customFormat="1" ht="33" x14ac:dyDescent="0.25">
      <c r="A279" s="14" t="s">
        <v>123</v>
      </c>
      <c r="B279" s="14" t="s">
        <v>124</v>
      </c>
      <c r="C279" s="14" t="s">
        <v>64</v>
      </c>
      <c r="D279" s="9" t="s">
        <v>125</v>
      </c>
      <c r="E279" s="13" t="s">
        <v>333</v>
      </c>
      <c r="F279" s="6" t="s">
        <v>68</v>
      </c>
      <c r="G279" s="11">
        <v>300000</v>
      </c>
      <c r="H279" s="68">
        <v>100</v>
      </c>
      <c r="I279" s="11">
        <v>14459.31</v>
      </c>
      <c r="J279" s="6">
        <v>100</v>
      </c>
    </row>
    <row r="280" spans="1:10" s="31" customFormat="1" ht="33" x14ac:dyDescent="0.25">
      <c r="A280" s="14" t="s">
        <v>123</v>
      </c>
      <c r="B280" s="14" t="s">
        <v>124</v>
      </c>
      <c r="C280" s="14" t="s">
        <v>64</v>
      </c>
      <c r="D280" s="9" t="s">
        <v>125</v>
      </c>
      <c r="E280" s="13" t="s">
        <v>334</v>
      </c>
      <c r="F280" s="6" t="s">
        <v>68</v>
      </c>
      <c r="G280" s="11">
        <v>300000</v>
      </c>
      <c r="H280" s="68">
        <v>100</v>
      </c>
      <c r="I280" s="11">
        <v>2982</v>
      </c>
      <c r="J280" s="6">
        <v>100</v>
      </c>
    </row>
    <row r="281" spans="1:10" s="31" customFormat="1" ht="33" x14ac:dyDescent="0.25">
      <c r="A281" s="14" t="s">
        <v>123</v>
      </c>
      <c r="B281" s="14" t="s">
        <v>124</v>
      </c>
      <c r="C281" s="14" t="s">
        <v>64</v>
      </c>
      <c r="D281" s="9" t="s">
        <v>125</v>
      </c>
      <c r="E281" s="13" t="s">
        <v>335</v>
      </c>
      <c r="F281" s="6" t="s">
        <v>68</v>
      </c>
      <c r="G281" s="11">
        <v>300000</v>
      </c>
      <c r="H281" s="68">
        <v>100</v>
      </c>
      <c r="I281" s="11">
        <v>3355.2</v>
      </c>
      <c r="J281" s="6">
        <v>100</v>
      </c>
    </row>
    <row r="282" spans="1:10" s="31" customFormat="1" ht="33" x14ac:dyDescent="0.25">
      <c r="A282" s="14" t="s">
        <v>123</v>
      </c>
      <c r="B282" s="14" t="s">
        <v>124</v>
      </c>
      <c r="C282" s="14" t="s">
        <v>64</v>
      </c>
      <c r="D282" s="9" t="s">
        <v>125</v>
      </c>
      <c r="E282" s="13" t="s">
        <v>336</v>
      </c>
      <c r="F282" s="6" t="s">
        <v>68</v>
      </c>
      <c r="G282" s="11">
        <v>300000</v>
      </c>
      <c r="H282" s="68">
        <v>100</v>
      </c>
      <c r="I282" s="11">
        <v>23735.86</v>
      </c>
      <c r="J282" s="6">
        <v>100</v>
      </c>
    </row>
    <row r="283" spans="1:10" s="31" customFormat="1" ht="33" x14ac:dyDescent="0.25">
      <c r="A283" s="14" t="s">
        <v>123</v>
      </c>
      <c r="B283" s="14" t="s">
        <v>124</v>
      </c>
      <c r="C283" s="14" t="s">
        <v>64</v>
      </c>
      <c r="D283" s="9" t="s">
        <v>125</v>
      </c>
      <c r="E283" s="13" t="s">
        <v>337</v>
      </c>
      <c r="F283" s="6" t="s">
        <v>68</v>
      </c>
      <c r="G283" s="11">
        <v>300000</v>
      </c>
      <c r="H283" s="68">
        <v>100</v>
      </c>
      <c r="I283" s="11">
        <v>20373</v>
      </c>
      <c r="J283" s="6">
        <v>100</v>
      </c>
    </row>
    <row r="284" spans="1:10" s="31" customFormat="1" ht="33" x14ac:dyDescent="0.25">
      <c r="A284" s="14" t="s">
        <v>123</v>
      </c>
      <c r="B284" s="14" t="s">
        <v>124</v>
      </c>
      <c r="C284" s="14" t="s">
        <v>64</v>
      </c>
      <c r="D284" s="9" t="s">
        <v>125</v>
      </c>
      <c r="E284" s="13" t="s">
        <v>338</v>
      </c>
      <c r="F284" s="6" t="s">
        <v>68</v>
      </c>
      <c r="G284" s="11">
        <v>300000</v>
      </c>
      <c r="H284" s="68">
        <v>100</v>
      </c>
      <c r="I284" s="11">
        <v>1013.65</v>
      </c>
      <c r="J284" s="6">
        <v>100</v>
      </c>
    </row>
    <row r="285" spans="1:10" s="31" customFormat="1" ht="33" x14ac:dyDescent="0.25">
      <c r="A285" s="14" t="s">
        <v>123</v>
      </c>
      <c r="B285" s="14" t="s">
        <v>124</v>
      </c>
      <c r="C285" s="14" t="s">
        <v>64</v>
      </c>
      <c r="D285" s="9" t="s">
        <v>125</v>
      </c>
      <c r="E285" s="13" t="s">
        <v>339</v>
      </c>
      <c r="F285" s="6" t="s">
        <v>68</v>
      </c>
      <c r="G285" s="11">
        <v>300000</v>
      </c>
      <c r="H285" s="68">
        <v>100</v>
      </c>
      <c r="I285" s="11">
        <v>278142.34999999998</v>
      </c>
      <c r="J285" s="6">
        <v>100</v>
      </c>
    </row>
    <row r="286" spans="1:10" s="31" customFormat="1" ht="33" x14ac:dyDescent="0.25">
      <c r="A286" s="14" t="s">
        <v>123</v>
      </c>
      <c r="B286" s="14" t="s">
        <v>124</v>
      </c>
      <c r="C286" s="14" t="s">
        <v>64</v>
      </c>
      <c r="D286" s="9" t="s">
        <v>125</v>
      </c>
      <c r="E286" s="13" t="s">
        <v>340</v>
      </c>
      <c r="F286" s="6" t="s">
        <v>68</v>
      </c>
      <c r="G286" s="11">
        <v>300000</v>
      </c>
      <c r="H286" s="68">
        <v>100</v>
      </c>
      <c r="I286" s="11">
        <v>8957.51</v>
      </c>
      <c r="J286" s="6">
        <v>100</v>
      </c>
    </row>
    <row r="287" spans="1:10" s="31" customFormat="1" ht="49.5" x14ac:dyDescent="0.25">
      <c r="A287" s="14" t="s">
        <v>123</v>
      </c>
      <c r="B287" s="14" t="s">
        <v>124</v>
      </c>
      <c r="C287" s="14" t="s">
        <v>64</v>
      </c>
      <c r="D287" s="9" t="s">
        <v>125</v>
      </c>
      <c r="E287" s="13" t="s">
        <v>341</v>
      </c>
      <c r="F287" s="6" t="s">
        <v>68</v>
      </c>
      <c r="G287" s="11">
        <v>300000</v>
      </c>
      <c r="H287" s="68">
        <v>100</v>
      </c>
      <c r="I287" s="11">
        <v>11787.64</v>
      </c>
      <c r="J287" s="6">
        <v>100</v>
      </c>
    </row>
    <row r="288" spans="1:10" s="31" customFormat="1" ht="33" x14ac:dyDescent="0.25">
      <c r="A288" s="14" t="s">
        <v>123</v>
      </c>
      <c r="B288" s="14" t="s">
        <v>124</v>
      </c>
      <c r="C288" s="14" t="s">
        <v>64</v>
      </c>
      <c r="D288" s="9" t="s">
        <v>125</v>
      </c>
      <c r="E288" s="13" t="s">
        <v>342</v>
      </c>
      <c r="F288" s="6" t="s">
        <v>68</v>
      </c>
      <c r="G288" s="11">
        <v>500000</v>
      </c>
      <c r="H288" s="68">
        <v>100</v>
      </c>
      <c r="I288" s="11">
        <v>331829.63</v>
      </c>
      <c r="J288" s="6">
        <v>100</v>
      </c>
    </row>
    <row r="289" spans="1:10" s="31" customFormat="1" ht="33" x14ac:dyDescent="0.25">
      <c r="A289" s="14" t="s">
        <v>123</v>
      </c>
      <c r="B289" s="14" t="s">
        <v>124</v>
      </c>
      <c r="C289" s="14" t="s">
        <v>64</v>
      </c>
      <c r="D289" s="9" t="s">
        <v>125</v>
      </c>
      <c r="E289" s="13" t="s">
        <v>343</v>
      </c>
      <c r="F289" s="6" t="s">
        <v>68</v>
      </c>
      <c r="G289" s="11">
        <v>300000</v>
      </c>
      <c r="H289" s="68">
        <v>100</v>
      </c>
      <c r="I289" s="11">
        <v>96425.04</v>
      </c>
      <c r="J289" s="6">
        <v>100</v>
      </c>
    </row>
    <row r="290" spans="1:10" s="31" customFormat="1" ht="33" x14ac:dyDescent="0.25">
      <c r="A290" s="14" t="s">
        <v>123</v>
      </c>
      <c r="B290" s="14" t="s">
        <v>124</v>
      </c>
      <c r="C290" s="14" t="s">
        <v>64</v>
      </c>
      <c r="D290" s="9" t="s">
        <v>125</v>
      </c>
      <c r="E290" s="13" t="s">
        <v>344</v>
      </c>
      <c r="F290" s="6" t="s">
        <v>68</v>
      </c>
      <c r="G290" s="11">
        <v>300000</v>
      </c>
      <c r="H290" s="68">
        <v>100</v>
      </c>
      <c r="I290" s="11">
        <v>6687</v>
      </c>
      <c r="J290" s="6">
        <v>100</v>
      </c>
    </row>
    <row r="291" spans="1:10" s="31" customFormat="1" ht="49.5" x14ac:dyDescent="0.25">
      <c r="A291" s="14" t="s">
        <v>98</v>
      </c>
      <c r="B291" s="14" t="s">
        <v>99</v>
      </c>
      <c r="C291" s="14" t="s">
        <v>100</v>
      </c>
      <c r="D291" s="9" t="s">
        <v>101</v>
      </c>
      <c r="E291" s="13" t="s">
        <v>345</v>
      </c>
      <c r="F291" s="6">
        <v>2021</v>
      </c>
      <c r="G291" s="11">
        <v>50000</v>
      </c>
      <c r="H291" s="68">
        <v>90</v>
      </c>
      <c r="I291" s="11">
        <v>27646.16</v>
      </c>
      <c r="J291" s="6">
        <v>100</v>
      </c>
    </row>
    <row r="292" spans="1:10" s="31" customFormat="1" ht="49.5" x14ac:dyDescent="0.25">
      <c r="A292" s="14" t="s">
        <v>98</v>
      </c>
      <c r="B292" s="14" t="s">
        <v>99</v>
      </c>
      <c r="C292" s="14" t="s">
        <v>100</v>
      </c>
      <c r="D292" s="9" t="s">
        <v>101</v>
      </c>
      <c r="E292" s="13" t="s">
        <v>346</v>
      </c>
      <c r="F292" s="6">
        <v>2021</v>
      </c>
      <c r="G292" s="11">
        <v>150000</v>
      </c>
      <c r="H292" s="68">
        <v>90</v>
      </c>
      <c r="I292" s="11">
        <v>101246.45999999999</v>
      </c>
      <c r="J292" s="6">
        <v>100</v>
      </c>
    </row>
    <row r="293" spans="1:10" s="31" customFormat="1" ht="33" x14ac:dyDescent="0.25">
      <c r="A293" s="14" t="s">
        <v>123</v>
      </c>
      <c r="B293" s="14" t="s">
        <v>124</v>
      </c>
      <c r="C293" s="14" t="s">
        <v>64</v>
      </c>
      <c r="D293" s="9" t="s">
        <v>125</v>
      </c>
      <c r="E293" s="13" t="s">
        <v>347</v>
      </c>
      <c r="F293" s="6" t="s">
        <v>68</v>
      </c>
      <c r="G293" s="11">
        <v>300000</v>
      </c>
      <c r="H293" s="68">
        <v>100</v>
      </c>
      <c r="I293" s="11">
        <v>2809.2</v>
      </c>
      <c r="J293" s="6">
        <v>100</v>
      </c>
    </row>
    <row r="294" spans="1:10" s="31" customFormat="1" ht="33" x14ac:dyDescent="0.25">
      <c r="A294" s="14" t="s">
        <v>123</v>
      </c>
      <c r="B294" s="14" t="s">
        <v>124</v>
      </c>
      <c r="C294" s="14" t="s">
        <v>64</v>
      </c>
      <c r="D294" s="9" t="s">
        <v>125</v>
      </c>
      <c r="E294" s="13" t="s">
        <v>348</v>
      </c>
      <c r="F294" s="6" t="s">
        <v>127</v>
      </c>
      <c r="G294" s="11">
        <v>300000</v>
      </c>
      <c r="H294" s="68">
        <v>95</v>
      </c>
      <c r="I294" s="11">
        <v>23435.919999999998</v>
      </c>
      <c r="J294" s="6">
        <v>100</v>
      </c>
    </row>
    <row r="295" spans="1:10" s="31" customFormat="1" ht="33" x14ac:dyDescent="0.25">
      <c r="A295" s="14" t="s">
        <v>123</v>
      </c>
      <c r="B295" s="14" t="s">
        <v>124</v>
      </c>
      <c r="C295" s="14" t="s">
        <v>64</v>
      </c>
      <c r="D295" s="9" t="s">
        <v>125</v>
      </c>
      <c r="E295" s="13" t="s">
        <v>349</v>
      </c>
      <c r="F295" s="6" t="s">
        <v>127</v>
      </c>
      <c r="G295" s="11">
        <v>300000</v>
      </c>
      <c r="H295" s="68">
        <v>100</v>
      </c>
      <c r="I295" s="11">
        <v>36275.82</v>
      </c>
      <c r="J295" s="6">
        <v>100</v>
      </c>
    </row>
    <row r="296" spans="1:10" s="31" customFormat="1" ht="49.5" x14ac:dyDescent="0.25">
      <c r="A296" s="14" t="s">
        <v>123</v>
      </c>
      <c r="B296" s="14" t="s">
        <v>124</v>
      </c>
      <c r="C296" s="14" t="s">
        <v>64</v>
      </c>
      <c r="D296" s="9" t="s">
        <v>125</v>
      </c>
      <c r="E296" s="13" t="s">
        <v>350</v>
      </c>
      <c r="F296" s="6" t="s">
        <v>68</v>
      </c>
      <c r="G296" s="11">
        <v>300000</v>
      </c>
      <c r="H296" s="68">
        <v>100</v>
      </c>
      <c r="I296" s="11">
        <v>15260.5</v>
      </c>
      <c r="J296" s="6">
        <v>100</v>
      </c>
    </row>
    <row r="297" spans="1:10" s="31" customFormat="1" ht="33" x14ac:dyDescent="0.25">
      <c r="A297" s="14" t="s">
        <v>123</v>
      </c>
      <c r="B297" s="14" t="s">
        <v>124</v>
      </c>
      <c r="C297" s="14" t="s">
        <v>64</v>
      </c>
      <c r="D297" s="9" t="s">
        <v>125</v>
      </c>
      <c r="E297" s="13" t="s">
        <v>351</v>
      </c>
      <c r="F297" s="6" t="s">
        <v>352</v>
      </c>
      <c r="G297" s="11">
        <v>300000</v>
      </c>
      <c r="H297" s="68">
        <v>100</v>
      </c>
      <c r="I297" s="11">
        <v>20240</v>
      </c>
      <c r="J297" s="6">
        <v>100</v>
      </c>
    </row>
    <row r="298" spans="1:10" s="31" customFormat="1" ht="33" x14ac:dyDescent="0.25">
      <c r="A298" s="14" t="s">
        <v>123</v>
      </c>
      <c r="B298" s="14" t="s">
        <v>124</v>
      </c>
      <c r="C298" s="14" t="s">
        <v>64</v>
      </c>
      <c r="D298" s="9" t="s">
        <v>125</v>
      </c>
      <c r="E298" s="13" t="s">
        <v>353</v>
      </c>
      <c r="F298" s="6" t="s">
        <v>352</v>
      </c>
      <c r="G298" s="11">
        <v>300000</v>
      </c>
      <c r="H298" s="68">
        <v>100</v>
      </c>
      <c r="I298" s="11">
        <v>576.99</v>
      </c>
      <c r="J298" s="6">
        <v>100</v>
      </c>
    </row>
    <row r="299" spans="1:10" s="31" customFormat="1" ht="33" x14ac:dyDescent="0.25">
      <c r="A299" s="14" t="s">
        <v>123</v>
      </c>
      <c r="B299" s="14" t="s">
        <v>124</v>
      </c>
      <c r="C299" s="14" t="s">
        <v>64</v>
      </c>
      <c r="D299" s="9" t="s">
        <v>125</v>
      </c>
      <c r="E299" s="13" t="s">
        <v>354</v>
      </c>
      <c r="F299" s="6" t="s">
        <v>127</v>
      </c>
      <c r="G299" s="11">
        <v>300000</v>
      </c>
      <c r="H299" s="68">
        <v>100</v>
      </c>
      <c r="I299" s="11">
        <v>2435.08</v>
      </c>
      <c r="J299" s="6">
        <v>100</v>
      </c>
    </row>
    <row r="300" spans="1:10" s="31" customFormat="1" ht="33" x14ac:dyDescent="0.25">
      <c r="A300" s="14" t="s">
        <v>123</v>
      </c>
      <c r="B300" s="14" t="s">
        <v>124</v>
      </c>
      <c r="C300" s="14" t="s">
        <v>64</v>
      </c>
      <c r="D300" s="9" t="s">
        <v>125</v>
      </c>
      <c r="E300" s="13" t="s">
        <v>355</v>
      </c>
      <c r="F300" s="6" t="s">
        <v>127</v>
      </c>
      <c r="G300" s="11">
        <v>300000</v>
      </c>
      <c r="H300" s="68">
        <v>100</v>
      </c>
      <c r="I300" s="11">
        <v>15090.39</v>
      </c>
      <c r="J300" s="6">
        <v>100</v>
      </c>
    </row>
    <row r="301" spans="1:10" s="31" customFormat="1" ht="33" x14ac:dyDescent="0.25">
      <c r="A301" s="14" t="s">
        <v>123</v>
      </c>
      <c r="B301" s="14" t="s">
        <v>124</v>
      </c>
      <c r="C301" s="14" t="s">
        <v>64</v>
      </c>
      <c r="D301" s="9" t="s">
        <v>125</v>
      </c>
      <c r="E301" s="13" t="s">
        <v>356</v>
      </c>
      <c r="F301" s="6" t="s">
        <v>68</v>
      </c>
      <c r="G301" s="11">
        <v>300000</v>
      </c>
      <c r="H301" s="68">
        <v>100</v>
      </c>
      <c r="I301" s="11">
        <v>8706</v>
      </c>
      <c r="J301" s="6">
        <v>100</v>
      </c>
    </row>
    <row r="302" spans="1:10" s="31" customFormat="1" ht="33" x14ac:dyDescent="0.25">
      <c r="A302" s="14" t="s">
        <v>123</v>
      </c>
      <c r="B302" s="14" t="s">
        <v>124</v>
      </c>
      <c r="C302" s="14" t="s">
        <v>64</v>
      </c>
      <c r="D302" s="9" t="s">
        <v>125</v>
      </c>
      <c r="E302" s="13" t="s">
        <v>357</v>
      </c>
      <c r="F302" s="6" t="s">
        <v>68</v>
      </c>
      <c r="G302" s="11">
        <v>300000</v>
      </c>
      <c r="H302" s="68">
        <v>100</v>
      </c>
      <c r="I302" s="11">
        <v>4052.59</v>
      </c>
      <c r="J302" s="6">
        <v>100</v>
      </c>
    </row>
    <row r="303" spans="1:10" s="31" customFormat="1" ht="33" x14ac:dyDescent="0.25">
      <c r="A303" s="14" t="s">
        <v>123</v>
      </c>
      <c r="B303" s="14" t="s">
        <v>124</v>
      </c>
      <c r="C303" s="14" t="s">
        <v>64</v>
      </c>
      <c r="D303" s="9" t="s">
        <v>125</v>
      </c>
      <c r="E303" s="13" t="s">
        <v>358</v>
      </c>
      <c r="F303" s="6" t="s">
        <v>127</v>
      </c>
      <c r="G303" s="11">
        <v>300000</v>
      </c>
      <c r="H303" s="68">
        <v>100</v>
      </c>
      <c r="I303" s="11">
        <v>28679.11</v>
      </c>
      <c r="J303" s="6">
        <v>100</v>
      </c>
    </row>
    <row r="304" spans="1:10" s="31" customFormat="1" ht="33" x14ac:dyDescent="0.25">
      <c r="A304" s="14" t="s">
        <v>123</v>
      </c>
      <c r="B304" s="14" t="s">
        <v>124</v>
      </c>
      <c r="C304" s="14" t="s">
        <v>64</v>
      </c>
      <c r="D304" s="9" t="s">
        <v>125</v>
      </c>
      <c r="E304" s="13" t="s">
        <v>359</v>
      </c>
      <c r="F304" s="6" t="s">
        <v>68</v>
      </c>
      <c r="G304" s="11">
        <v>300000</v>
      </c>
      <c r="H304" s="68">
        <v>100</v>
      </c>
      <c r="I304" s="11">
        <v>65372.07</v>
      </c>
      <c r="J304" s="6">
        <v>100</v>
      </c>
    </row>
    <row r="305" spans="1:10" s="31" customFormat="1" ht="33" x14ac:dyDescent="0.25">
      <c r="A305" s="14" t="s">
        <v>123</v>
      </c>
      <c r="B305" s="14" t="s">
        <v>124</v>
      </c>
      <c r="C305" s="14" t="s">
        <v>64</v>
      </c>
      <c r="D305" s="9" t="s">
        <v>125</v>
      </c>
      <c r="E305" s="13" t="s">
        <v>360</v>
      </c>
      <c r="F305" s="6" t="s">
        <v>68</v>
      </c>
      <c r="G305" s="11">
        <v>300000</v>
      </c>
      <c r="H305" s="68">
        <v>100</v>
      </c>
      <c r="I305" s="11">
        <v>28536.42</v>
      </c>
      <c r="J305" s="6">
        <v>100</v>
      </c>
    </row>
    <row r="306" spans="1:10" s="31" customFormat="1" ht="33" x14ac:dyDescent="0.25">
      <c r="A306" s="14" t="s">
        <v>123</v>
      </c>
      <c r="B306" s="14" t="s">
        <v>124</v>
      </c>
      <c r="C306" s="14" t="s">
        <v>64</v>
      </c>
      <c r="D306" s="9" t="s">
        <v>125</v>
      </c>
      <c r="E306" s="13" t="s">
        <v>361</v>
      </c>
      <c r="F306" s="6" t="s">
        <v>127</v>
      </c>
      <c r="G306" s="11">
        <v>300000</v>
      </c>
      <c r="H306" s="68">
        <v>100</v>
      </c>
      <c r="I306" s="11">
        <v>9603.02</v>
      </c>
      <c r="J306" s="6">
        <v>100</v>
      </c>
    </row>
    <row r="307" spans="1:10" s="31" customFormat="1" ht="33" x14ac:dyDescent="0.25">
      <c r="A307" s="14" t="s">
        <v>123</v>
      </c>
      <c r="B307" s="14" t="s">
        <v>124</v>
      </c>
      <c r="C307" s="14" t="s">
        <v>64</v>
      </c>
      <c r="D307" s="9" t="s">
        <v>125</v>
      </c>
      <c r="E307" s="13" t="s">
        <v>362</v>
      </c>
      <c r="F307" s="6" t="s">
        <v>68</v>
      </c>
      <c r="G307" s="11">
        <v>300000</v>
      </c>
      <c r="H307" s="68">
        <v>100</v>
      </c>
      <c r="I307" s="11">
        <v>8393.98</v>
      </c>
      <c r="J307" s="6">
        <v>100</v>
      </c>
    </row>
    <row r="308" spans="1:10" s="31" customFormat="1" ht="49.5" x14ac:dyDescent="0.25">
      <c r="A308" s="14" t="s">
        <v>123</v>
      </c>
      <c r="B308" s="14" t="s">
        <v>124</v>
      </c>
      <c r="C308" s="14" t="s">
        <v>64</v>
      </c>
      <c r="D308" s="9" t="s">
        <v>125</v>
      </c>
      <c r="E308" s="13" t="s">
        <v>363</v>
      </c>
      <c r="F308" s="6" t="s">
        <v>68</v>
      </c>
      <c r="G308" s="11">
        <v>300000</v>
      </c>
      <c r="H308" s="68">
        <v>100</v>
      </c>
      <c r="I308" s="11">
        <v>14783.48</v>
      </c>
      <c r="J308" s="6">
        <v>100</v>
      </c>
    </row>
    <row r="309" spans="1:10" s="31" customFormat="1" ht="49.5" x14ac:dyDescent="0.25">
      <c r="A309" s="14" t="s">
        <v>98</v>
      </c>
      <c r="B309" s="14" t="s">
        <v>99</v>
      </c>
      <c r="C309" s="14" t="s">
        <v>100</v>
      </c>
      <c r="D309" s="9" t="s">
        <v>101</v>
      </c>
      <c r="E309" s="13" t="s">
        <v>364</v>
      </c>
      <c r="F309" s="6" t="s">
        <v>68</v>
      </c>
      <c r="G309" s="11">
        <v>35000</v>
      </c>
      <c r="H309" s="68">
        <v>90</v>
      </c>
      <c r="I309" s="11">
        <v>34260</v>
      </c>
      <c r="J309" s="6">
        <v>100</v>
      </c>
    </row>
    <row r="310" spans="1:10" s="31" customFormat="1" ht="66" x14ac:dyDescent="0.25">
      <c r="A310" s="14" t="s">
        <v>98</v>
      </c>
      <c r="B310" s="14" t="s">
        <v>99</v>
      </c>
      <c r="C310" s="14" t="s">
        <v>100</v>
      </c>
      <c r="D310" s="9" t="s">
        <v>101</v>
      </c>
      <c r="E310" s="13" t="s">
        <v>365</v>
      </c>
      <c r="F310" s="6" t="s">
        <v>68</v>
      </c>
      <c r="G310" s="11">
        <v>100000</v>
      </c>
      <c r="H310" s="68">
        <v>90</v>
      </c>
      <c r="I310" s="11">
        <v>73764</v>
      </c>
      <c r="J310" s="6">
        <v>100</v>
      </c>
    </row>
    <row r="311" spans="1:10" s="31" customFormat="1" ht="33" x14ac:dyDescent="0.25">
      <c r="A311" s="14" t="s">
        <v>123</v>
      </c>
      <c r="B311" s="14" t="s">
        <v>124</v>
      </c>
      <c r="C311" s="14" t="s">
        <v>64</v>
      </c>
      <c r="D311" s="9" t="s">
        <v>125</v>
      </c>
      <c r="E311" s="13" t="s">
        <v>366</v>
      </c>
      <c r="F311" s="6" t="s">
        <v>68</v>
      </c>
      <c r="G311" s="11">
        <v>300000</v>
      </c>
      <c r="H311" s="68">
        <v>100</v>
      </c>
      <c r="I311" s="11">
        <v>119089.2</v>
      </c>
      <c r="J311" s="6">
        <v>100</v>
      </c>
    </row>
    <row r="312" spans="1:10" s="31" customFormat="1" ht="33" x14ac:dyDescent="0.25">
      <c r="A312" s="14" t="s">
        <v>123</v>
      </c>
      <c r="B312" s="14" t="s">
        <v>124</v>
      </c>
      <c r="C312" s="14" t="s">
        <v>64</v>
      </c>
      <c r="D312" s="9" t="s">
        <v>125</v>
      </c>
      <c r="E312" s="13" t="s">
        <v>367</v>
      </c>
      <c r="F312" s="6" t="s">
        <v>68</v>
      </c>
      <c r="G312" s="11">
        <v>300000</v>
      </c>
      <c r="H312" s="68">
        <v>100</v>
      </c>
      <c r="I312" s="11">
        <v>3370.44</v>
      </c>
      <c r="J312" s="6">
        <v>100</v>
      </c>
    </row>
    <row r="313" spans="1:10" s="31" customFormat="1" ht="33" x14ac:dyDescent="0.25">
      <c r="A313" s="14" t="s">
        <v>123</v>
      </c>
      <c r="B313" s="14" t="s">
        <v>124</v>
      </c>
      <c r="C313" s="14" t="s">
        <v>64</v>
      </c>
      <c r="D313" s="9" t="s">
        <v>125</v>
      </c>
      <c r="E313" s="13" t="s">
        <v>368</v>
      </c>
      <c r="F313" s="6" t="s">
        <v>68</v>
      </c>
      <c r="G313" s="11">
        <v>300000</v>
      </c>
      <c r="H313" s="68">
        <v>100</v>
      </c>
      <c r="I313" s="11">
        <v>121876.02</v>
      </c>
      <c r="J313" s="6">
        <v>100</v>
      </c>
    </row>
    <row r="314" spans="1:10" s="31" customFormat="1" ht="49.5" x14ac:dyDescent="0.25">
      <c r="A314" s="14" t="s">
        <v>123</v>
      </c>
      <c r="B314" s="14" t="s">
        <v>124</v>
      </c>
      <c r="C314" s="14" t="s">
        <v>64</v>
      </c>
      <c r="D314" s="9" t="s">
        <v>125</v>
      </c>
      <c r="E314" s="13" t="s">
        <v>369</v>
      </c>
      <c r="F314" s="6" t="s">
        <v>68</v>
      </c>
      <c r="G314" s="11">
        <v>300000</v>
      </c>
      <c r="H314" s="68">
        <v>100</v>
      </c>
      <c r="I314" s="11">
        <v>73939.710000000006</v>
      </c>
      <c r="J314" s="6">
        <v>100</v>
      </c>
    </row>
    <row r="315" spans="1:10" s="31" customFormat="1" ht="33" x14ac:dyDescent="0.25">
      <c r="A315" s="14" t="s">
        <v>123</v>
      </c>
      <c r="B315" s="14" t="s">
        <v>124</v>
      </c>
      <c r="C315" s="14" t="s">
        <v>64</v>
      </c>
      <c r="D315" s="9" t="s">
        <v>125</v>
      </c>
      <c r="E315" s="13" t="s">
        <v>370</v>
      </c>
      <c r="F315" s="6" t="s">
        <v>127</v>
      </c>
      <c r="G315" s="11">
        <v>300000</v>
      </c>
      <c r="H315" s="68">
        <v>100</v>
      </c>
      <c r="I315" s="11">
        <v>18473.68</v>
      </c>
      <c r="J315" s="6">
        <v>100</v>
      </c>
    </row>
    <row r="316" spans="1:10" s="31" customFormat="1" ht="49.5" x14ac:dyDescent="0.25">
      <c r="A316" s="14" t="s">
        <v>123</v>
      </c>
      <c r="B316" s="14" t="s">
        <v>124</v>
      </c>
      <c r="C316" s="14" t="s">
        <v>64</v>
      </c>
      <c r="D316" s="9" t="s">
        <v>125</v>
      </c>
      <c r="E316" s="13" t="s">
        <v>371</v>
      </c>
      <c r="F316" s="6" t="s">
        <v>68</v>
      </c>
      <c r="G316" s="11">
        <v>300000</v>
      </c>
      <c r="H316" s="68">
        <v>100</v>
      </c>
      <c r="I316" s="11">
        <v>12310.23</v>
      </c>
      <c r="J316" s="6">
        <v>100</v>
      </c>
    </row>
    <row r="317" spans="1:10" s="31" customFormat="1" ht="33" x14ac:dyDescent="0.25">
      <c r="A317" s="14" t="s">
        <v>123</v>
      </c>
      <c r="B317" s="14" t="s">
        <v>124</v>
      </c>
      <c r="C317" s="14" t="s">
        <v>64</v>
      </c>
      <c r="D317" s="9" t="s">
        <v>125</v>
      </c>
      <c r="E317" s="13" t="s">
        <v>372</v>
      </c>
      <c r="F317" s="6" t="s">
        <v>68</v>
      </c>
      <c r="G317" s="11">
        <v>300000</v>
      </c>
      <c r="H317" s="68">
        <v>100</v>
      </c>
      <c r="I317" s="11">
        <v>1520.43</v>
      </c>
      <c r="J317" s="6">
        <v>100</v>
      </c>
    </row>
    <row r="318" spans="1:10" s="31" customFormat="1" ht="49.5" x14ac:dyDescent="0.25">
      <c r="A318" s="14" t="s">
        <v>123</v>
      </c>
      <c r="B318" s="14" t="s">
        <v>124</v>
      </c>
      <c r="C318" s="14" t="s">
        <v>64</v>
      </c>
      <c r="D318" s="9" t="s">
        <v>125</v>
      </c>
      <c r="E318" s="13" t="s">
        <v>373</v>
      </c>
      <c r="F318" s="6" t="s">
        <v>127</v>
      </c>
      <c r="G318" s="11">
        <v>300000</v>
      </c>
      <c r="H318" s="68">
        <v>100</v>
      </c>
      <c r="I318" s="11">
        <v>4509.49</v>
      </c>
      <c r="J318" s="6">
        <v>100</v>
      </c>
    </row>
    <row r="319" spans="1:10" s="31" customFormat="1" ht="49.5" x14ac:dyDescent="0.25">
      <c r="A319" s="14" t="s">
        <v>123</v>
      </c>
      <c r="B319" s="14" t="s">
        <v>124</v>
      </c>
      <c r="C319" s="14" t="s">
        <v>64</v>
      </c>
      <c r="D319" s="9" t="s">
        <v>125</v>
      </c>
      <c r="E319" s="13" t="s">
        <v>374</v>
      </c>
      <c r="F319" s="6" t="s">
        <v>68</v>
      </c>
      <c r="G319" s="11">
        <v>900000</v>
      </c>
      <c r="H319" s="68">
        <v>90</v>
      </c>
      <c r="I319" s="11">
        <v>502070.38</v>
      </c>
      <c r="J319" s="6">
        <v>100</v>
      </c>
    </row>
    <row r="320" spans="1:10" s="31" customFormat="1" ht="82.5" x14ac:dyDescent="0.25">
      <c r="A320" s="14" t="s">
        <v>123</v>
      </c>
      <c r="B320" s="14" t="s">
        <v>124</v>
      </c>
      <c r="C320" s="14" t="s">
        <v>64</v>
      </c>
      <c r="D320" s="9" t="s">
        <v>125</v>
      </c>
      <c r="E320" s="13" t="s">
        <v>375</v>
      </c>
      <c r="F320" s="6" t="s">
        <v>315</v>
      </c>
      <c r="G320" s="11">
        <v>300000</v>
      </c>
      <c r="H320" s="68">
        <v>90</v>
      </c>
      <c r="I320" s="11">
        <v>300000</v>
      </c>
      <c r="J320" s="6">
        <v>100</v>
      </c>
    </row>
    <row r="321" spans="1:10" s="31" customFormat="1" ht="66" x14ac:dyDescent="0.25">
      <c r="A321" s="14" t="s">
        <v>123</v>
      </c>
      <c r="B321" s="14" t="s">
        <v>124</v>
      </c>
      <c r="C321" s="14" t="s">
        <v>64</v>
      </c>
      <c r="D321" s="9" t="s">
        <v>125</v>
      </c>
      <c r="E321" s="13" t="s">
        <v>376</v>
      </c>
      <c r="F321" s="6" t="s">
        <v>68</v>
      </c>
      <c r="G321" s="11">
        <v>300000</v>
      </c>
      <c r="H321" s="68">
        <v>90</v>
      </c>
      <c r="I321" s="11">
        <v>100000</v>
      </c>
      <c r="J321" s="6">
        <v>100</v>
      </c>
    </row>
    <row r="322" spans="1:10" s="31" customFormat="1" ht="49.5" x14ac:dyDescent="0.25">
      <c r="A322" s="14" t="s">
        <v>98</v>
      </c>
      <c r="B322" s="14" t="s">
        <v>99</v>
      </c>
      <c r="C322" s="14" t="s">
        <v>100</v>
      </c>
      <c r="D322" s="9" t="s">
        <v>101</v>
      </c>
      <c r="E322" s="13" t="s">
        <v>377</v>
      </c>
      <c r="F322" s="6" t="s">
        <v>68</v>
      </c>
      <c r="G322" s="11">
        <v>35000</v>
      </c>
      <c r="H322" s="68">
        <v>90</v>
      </c>
      <c r="I322" s="11">
        <v>22450</v>
      </c>
      <c r="J322" s="6">
        <v>100</v>
      </c>
    </row>
    <row r="323" spans="1:10" s="31" customFormat="1" ht="49.5" x14ac:dyDescent="0.25">
      <c r="A323" s="14" t="s">
        <v>98</v>
      </c>
      <c r="B323" s="14" t="s">
        <v>99</v>
      </c>
      <c r="C323" s="14" t="s">
        <v>100</v>
      </c>
      <c r="D323" s="9" t="s">
        <v>101</v>
      </c>
      <c r="E323" s="13" t="s">
        <v>378</v>
      </c>
      <c r="F323" s="6" t="s">
        <v>68</v>
      </c>
      <c r="G323" s="11">
        <v>220000</v>
      </c>
      <c r="H323" s="68">
        <v>90</v>
      </c>
      <c r="I323" s="11">
        <v>219548.09</v>
      </c>
      <c r="J323" s="6">
        <v>100</v>
      </c>
    </row>
    <row r="324" spans="1:10" s="31" customFormat="1" ht="33" x14ac:dyDescent="0.25">
      <c r="A324" s="14" t="s">
        <v>123</v>
      </c>
      <c r="B324" s="14" t="s">
        <v>124</v>
      </c>
      <c r="C324" s="14" t="s">
        <v>64</v>
      </c>
      <c r="D324" s="9" t="s">
        <v>125</v>
      </c>
      <c r="E324" s="13" t="s">
        <v>379</v>
      </c>
      <c r="F324" s="6" t="s">
        <v>68</v>
      </c>
      <c r="G324" s="11">
        <v>300000</v>
      </c>
      <c r="H324" s="68">
        <v>100</v>
      </c>
      <c r="I324" s="11">
        <v>14084.54</v>
      </c>
      <c r="J324" s="6">
        <v>100</v>
      </c>
    </row>
    <row r="325" spans="1:10" s="31" customFormat="1" ht="33" x14ac:dyDescent="0.25">
      <c r="A325" s="14" t="s">
        <v>123</v>
      </c>
      <c r="B325" s="14" t="s">
        <v>124</v>
      </c>
      <c r="C325" s="14" t="s">
        <v>64</v>
      </c>
      <c r="D325" s="9" t="s">
        <v>125</v>
      </c>
      <c r="E325" s="13" t="s">
        <v>380</v>
      </c>
      <c r="F325" s="6" t="s">
        <v>68</v>
      </c>
      <c r="G325" s="11">
        <v>300000</v>
      </c>
      <c r="H325" s="68">
        <v>100</v>
      </c>
      <c r="I325" s="11">
        <v>15063.05</v>
      </c>
      <c r="J325" s="6">
        <v>100</v>
      </c>
    </row>
    <row r="326" spans="1:10" s="31" customFormat="1" ht="33" x14ac:dyDescent="0.25">
      <c r="A326" s="14" t="s">
        <v>123</v>
      </c>
      <c r="B326" s="14" t="s">
        <v>124</v>
      </c>
      <c r="C326" s="14" t="s">
        <v>64</v>
      </c>
      <c r="D326" s="9" t="s">
        <v>125</v>
      </c>
      <c r="E326" s="13" t="s">
        <v>381</v>
      </c>
      <c r="F326" s="6" t="s">
        <v>68</v>
      </c>
      <c r="G326" s="11">
        <v>300000</v>
      </c>
      <c r="H326" s="68">
        <v>100</v>
      </c>
      <c r="I326" s="11">
        <v>6918.21</v>
      </c>
      <c r="J326" s="6">
        <v>100</v>
      </c>
    </row>
    <row r="327" spans="1:10" s="31" customFormat="1" ht="49.5" x14ac:dyDescent="0.25">
      <c r="A327" s="14" t="s">
        <v>123</v>
      </c>
      <c r="B327" s="14" t="s">
        <v>124</v>
      </c>
      <c r="C327" s="14" t="s">
        <v>64</v>
      </c>
      <c r="D327" s="9" t="s">
        <v>125</v>
      </c>
      <c r="E327" s="13" t="s">
        <v>382</v>
      </c>
      <c r="F327" s="6" t="s">
        <v>68</v>
      </c>
      <c r="G327" s="11">
        <v>2958354</v>
      </c>
      <c r="H327" s="68">
        <v>30</v>
      </c>
      <c r="I327" s="11">
        <v>1451645</v>
      </c>
      <c r="J327" s="6">
        <v>100</v>
      </c>
    </row>
    <row r="328" spans="1:10" s="31" customFormat="1" ht="49.5" x14ac:dyDescent="0.25">
      <c r="A328" s="14" t="s">
        <v>123</v>
      </c>
      <c r="B328" s="14" t="s">
        <v>124</v>
      </c>
      <c r="C328" s="14" t="s">
        <v>64</v>
      </c>
      <c r="D328" s="9" t="s">
        <v>125</v>
      </c>
      <c r="E328" s="13" t="s">
        <v>383</v>
      </c>
      <c r="F328" s="6" t="s">
        <v>68</v>
      </c>
      <c r="G328" s="11">
        <v>300000</v>
      </c>
      <c r="H328" s="68">
        <v>100</v>
      </c>
      <c r="I328" s="11">
        <v>69439.94</v>
      </c>
      <c r="J328" s="6">
        <v>100</v>
      </c>
    </row>
    <row r="329" spans="1:10" s="31" customFormat="1" ht="33" x14ac:dyDescent="0.25">
      <c r="A329" s="14" t="s">
        <v>123</v>
      </c>
      <c r="B329" s="14" t="s">
        <v>124</v>
      </c>
      <c r="C329" s="14" t="s">
        <v>64</v>
      </c>
      <c r="D329" s="9" t="s">
        <v>125</v>
      </c>
      <c r="E329" s="13" t="s">
        <v>384</v>
      </c>
      <c r="F329" s="6" t="s">
        <v>68</v>
      </c>
      <c r="G329" s="11">
        <v>300000</v>
      </c>
      <c r="H329" s="68">
        <v>100</v>
      </c>
      <c r="I329" s="11">
        <v>5864.21</v>
      </c>
      <c r="J329" s="6">
        <v>100</v>
      </c>
    </row>
    <row r="330" spans="1:10" s="31" customFormat="1" ht="33" x14ac:dyDescent="0.25">
      <c r="A330" s="14" t="s">
        <v>123</v>
      </c>
      <c r="B330" s="14" t="s">
        <v>124</v>
      </c>
      <c r="C330" s="14" t="s">
        <v>64</v>
      </c>
      <c r="D330" s="9" t="s">
        <v>125</v>
      </c>
      <c r="E330" s="13" t="s">
        <v>385</v>
      </c>
      <c r="F330" s="6" t="s">
        <v>68</v>
      </c>
      <c r="G330" s="11">
        <v>300000</v>
      </c>
      <c r="H330" s="68">
        <v>100</v>
      </c>
      <c r="I330" s="11">
        <v>97959</v>
      </c>
      <c r="J330" s="6">
        <v>100</v>
      </c>
    </row>
    <row r="331" spans="1:10" s="31" customFormat="1" ht="33" x14ac:dyDescent="0.25">
      <c r="A331" s="14" t="s">
        <v>123</v>
      </c>
      <c r="B331" s="14" t="s">
        <v>124</v>
      </c>
      <c r="C331" s="14" t="s">
        <v>64</v>
      </c>
      <c r="D331" s="9" t="s">
        <v>125</v>
      </c>
      <c r="E331" s="13" t="s">
        <v>386</v>
      </c>
      <c r="F331" s="6" t="s">
        <v>68</v>
      </c>
      <c r="G331" s="11">
        <v>300000</v>
      </c>
      <c r="H331" s="68">
        <v>100</v>
      </c>
      <c r="I331" s="11">
        <v>60844.04</v>
      </c>
      <c r="J331" s="6">
        <v>100</v>
      </c>
    </row>
    <row r="332" spans="1:10" s="31" customFormat="1" ht="49.5" x14ac:dyDescent="0.25">
      <c r="A332" s="14" t="s">
        <v>123</v>
      </c>
      <c r="B332" s="14" t="s">
        <v>124</v>
      </c>
      <c r="C332" s="14" t="s">
        <v>64</v>
      </c>
      <c r="D332" s="9" t="s">
        <v>125</v>
      </c>
      <c r="E332" s="13" t="s">
        <v>387</v>
      </c>
      <c r="F332" s="6" t="s">
        <v>68</v>
      </c>
      <c r="G332" s="11">
        <v>300000</v>
      </c>
      <c r="H332" s="68">
        <v>100</v>
      </c>
      <c r="I332" s="11">
        <v>3997.94</v>
      </c>
      <c r="J332" s="6">
        <v>100</v>
      </c>
    </row>
    <row r="333" spans="1:10" s="31" customFormat="1" ht="49.5" x14ac:dyDescent="0.25">
      <c r="A333" s="14" t="s">
        <v>123</v>
      </c>
      <c r="B333" s="14" t="s">
        <v>124</v>
      </c>
      <c r="C333" s="14" t="s">
        <v>64</v>
      </c>
      <c r="D333" s="9" t="s">
        <v>125</v>
      </c>
      <c r="E333" s="13" t="s">
        <v>388</v>
      </c>
      <c r="F333" s="6" t="s">
        <v>68</v>
      </c>
      <c r="G333" s="11">
        <v>300000</v>
      </c>
      <c r="H333" s="68">
        <v>100</v>
      </c>
      <c r="I333" s="11">
        <v>2025.6</v>
      </c>
      <c r="J333" s="6">
        <v>100</v>
      </c>
    </row>
    <row r="334" spans="1:10" s="31" customFormat="1" ht="66" x14ac:dyDescent="0.25">
      <c r="A334" s="14" t="s">
        <v>123</v>
      </c>
      <c r="B334" s="14" t="s">
        <v>124</v>
      </c>
      <c r="C334" s="14" t="s">
        <v>64</v>
      </c>
      <c r="D334" s="9" t="s">
        <v>125</v>
      </c>
      <c r="E334" s="13" t="s">
        <v>389</v>
      </c>
      <c r="F334" s="6" t="s">
        <v>68</v>
      </c>
      <c r="G334" s="11">
        <v>199000</v>
      </c>
      <c r="H334" s="68">
        <v>100</v>
      </c>
      <c r="I334" s="11">
        <v>491.99</v>
      </c>
      <c r="J334" s="6">
        <v>100</v>
      </c>
    </row>
    <row r="335" spans="1:10" s="31" customFormat="1" ht="49.5" x14ac:dyDescent="0.25">
      <c r="A335" s="14" t="s">
        <v>98</v>
      </c>
      <c r="B335" s="14" t="s">
        <v>99</v>
      </c>
      <c r="C335" s="14" t="s">
        <v>100</v>
      </c>
      <c r="D335" s="9" t="s">
        <v>101</v>
      </c>
      <c r="E335" s="13" t="s">
        <v>390</v>
      </c>
      <c r="F335" s="6" t="s">
        <v>68</v>
      </c>
      <c r="G335" s="11">
        <v>200000</v>
      </c>
      <c r="H335" s="68">
        <v>100</v>
      </c>
      <c r="I335" s="11">
        <v>188972.36</v>
      </c>
      <c r="J335" s="6">
        <v>100</v>
      </c>
    </row>
    <row r="336" spans="1:10" s="31" customFormat="1" ht="33" x14ac:dyDescent="0.25">
      <c r="A336" s="14" t="s">
        <v>123</v>
      </c>
      <c r="B336" s="14" t="s">
        <v>124</v>
      </c>
      <c r="C336" s="14" t="s">
        <v>64</v>
      </c>
      <c r="D336" s="9" t="s">
        <v>125</v>
      </c>
      <c r="E336" s="13" t="s">
        <v>391</v>
      </c>
      <c r="F336" s="6" t="s">
        <v>68</v>
      </c>
      <c r="G336" s="11">
        <v>133000</v>
      </c>
      <c r="H336" s="68">
        <v>100</v>
      </c>
      <c r="I336" s="11">
        <v>1200</v>
      </c>
      <c r="J336" s="6">
        <v>100</v>
      </c>
    </row>
    <row r="337" spans="1:10" s="31" customFormat="1" ht="33" x14ac:dyDescent="0.25">
      <c r="A337" s="14" t="s">
        <v>123</v>
      </c>
      <c r="B337" s="14" t="s">
        <v>124</v>
      </c>
      <c r="C337" s="14" t="s">
        <v>64</v>
      </c>
      <c r="D337" s="9" t="s">
        <v>125</v>
      </c>
      <c r="E337" s="13" t="s">
        <v>392</v>
      </c>
      <c r="F337" s="6" t="s">
        <v>68</v>
      </c>
      <c r="G337" s="11">
        <v>188600</v>
      </c>
      <c r="H337" s="68">
        <v>100</v>
      </c>
      <c r="I337" s="11">
        <v>4009.51</v>
      </c>
      <c r="J337" s="6">
        <v>100</v>
      </c>
    </row>
    <row r="338" spans="1:10" s="31" customFormat="1" ht="33" x14ac:dyDescent="0.25">
      <c r="A338" s="14" t="s">
        <v>123</v>
      </c>
      <c r="B338" s="14" t="s">
        <v>124</v>
      </c>
      <c r="C338" s="14" t="s">
        <v>64</v>
      </c>
      <c r="D338" s="9" t="s">
        <v>125</v>
      </c>
      <c r="E338" s="13" t="s">
        <v>393</v>
      </c>
      <c r="F338" s="6" t="s">
        <v>68</v>
      </c>
      <c r="G338" s="11">
        <v>170000</v>
      </c>
      <c r="H338" s="68">
        <v>100</v>
      </c>
      <c r="I338" s="11">
        <v>16100</v>
      </c>
      <c r="J338" s="6">
        <v>100</v>
      </c>
    </row>
    <row r="339" spans="1:10" s="31" customFormat="1" ht="33" x14ac:dyDescent="0.25">
      <c r="A339" s="14" t="s">
        <v>123</v>
      </c>
      <c r="B339" s="14" t="s">
        <v>124</v>
      </c>
      <c r="C339" s="14" t="s">
        <v>64</v>
      </c>
      <c r="D339" s="9" t="s">
        <v>125</v>
      </c>
      <c r="E339" s="13" t="s">
        <v>394</v>
      </c>
      <c r="F339" s="6" t="s">
        <v>68</v>
      </c>
      <c r="G339" s="11">
        <v>200000</v>
      </c>
      <c r="H339" s="68">
        <v>100</v>
      </c>
      <c r="I339" s="11">
        <v>18800</v>
      </c>
      <c r="J339" s="6">
        <v>100</v>
      </c>
    </row>
    <row r="340" spans="1:10" s="31" customFormat="1" ht="33" x14ac:dyDescent="0.25">
      <c r="A340" s="14" t="s">
        <v>123</v>
      </c>
      <c r="B340" s="14" t="s">
        <v>124</v>
      </c>
      <c r="C340" s="14" t="s">
        <v>64</v>
      </c>
      <c r="D340" s="9" t="s">
        <v>125</v>
      </c>
      <c r="E340" s="13" t="s">
        <v>395</v>
      </c>
      <c r="F340" s="6" t="s">
        <v>68</v>
      </c>
      <c r="G340" s="11">
        <v>200000</v>
      </c>
      <c r="H340" s="68">
        <v>100</v>
      </c>
      <c r="I340" s="11">
        <v>3115</v>
      </c>
      <c r="J340" s="6">
        <v>100</v>
      </c>
    </row>
    <row r="341" spans="1:10" s="31" customFormat="1" ht="49.5" x14ac:dyDescent="0.25">
      <c r="A341" s="14" t="s">
        <v>123</v>
      </c>
      <c r="B341" s="14" t="s">
        <v>124</v>
      </c>
      <c r="C341" s="14" t="s">
        <v>64</v>
      </c>
      <c r="D341" s="9" t="s">
        <v>125</v>
      </c>
      <c r="E341" s="13" t="s">
        <v>396</v>
      </c>
      <c r="F341" s="6" t="s">
        <v>68</v>
      </c>
      <c r="G341" s="11">
        <v>200000</v>
      </c>
      <c r="H341" s="68">
        <v>100</v>
      </c>
      <c r="I341" s="11">
        <v>36242.269999999997</v>
      </c>
      <c r="J341" s="6">
        <v>100</v>
      </c>
    </row>
    <row r="342" spans="1:10" s="31" customFormat="1" ht="33" x14ac:dyDescent="0.25">
      <c r="A342" s="14" t="s">
        <v>123</v>
      </c>
      <c r="B342" s="14" t="s">
        <v>124</v>
      </c>
      <c r="C342" s="14" t="s">
        <v>64</v>
      </c>
      <c r="D342" s="9" t="s">
        <v>125</v>
      </c>
      <c r="E342" s="13" t="s">
        <v>397</v>
      </c>
      <c r="F342" s="6" t="s">
        <v>68</v>
      </c>
      <c r="G342" s="11">
        <v>200000</v>
      </c>
      <c r="H342" s="68">
        <v>100</v>
      </c>
      <c r="I342" s="11">
        <v>1905.2</v>
      </c>
      <c r="J342" s="6">
        <v>100</v>
      </c>
    </row>
    <row r="343" spans="1:10" s="31" customFormat="1" ht="33" x14ac:dyDescent="0.25">
      <c r="A343" s="14" t="s">
        <v>123</v>
      </c>
      <c r="B343" s="14" t="s">
        <v>124</v>
      </c>
      <c r="C343" s="14" t="s">
        <v>64</v>
      </c>
      <c r="D343" s="9" t="s">
        <v>125</v>
      </c>
      <c r="E343" s="13" t="s">
        <v>398</v>
      </c>
      <c r="F343" s="6" t="s">
        <v>399</v>
      </c>
      <c r="G343" s="11">
        <v>45000</v>
      </c>
      <c r="H343" s="68">
        <v>95</v>
      </c>
      <c r="I343" s="11">
        <v>45000</v>
      </c>
      <c r="J343" s="6">
        <v>100</v>
      </c>
    </row>
    <row r="344" spans="1:10" s="31" customFormat="1" ht="33" x14ac:dyDescent="0.25">
      <c r="A344" s="14" t="s">
        <v>123</v>
      </c>
      <c r="B344" s="14" t="s">
        <v>124</v>
      </c>
      <c r="C344" s="14" t="s">
        <v>64</v>
      </c>
      <c r="D344" s="9" t="s">
        <v>125</v>
      </c>
      <c r="E344" s="13" t="s">
        <v>400</v>
      </c>
      <c r="F344" s="6" t="s">
        <v>68</v>
      </c>
      <c r="G344" s="11">
        <v>262000</v>
      </c>
      <c r="H344" s="68">
        <v>95</v>
      </c>
      <c r="I344" s="11">
        <v>142000</v>
      </c>
      <c r="J344" s="6">
        <v>100</v>
      </c>
    </row>
    <row r="345" spans="1:10" s="31" customFormat="1" ht="49.5" x14ac:dyDescent="0.25">
      <c r="A345" s="14" t="s">
        <v>123</v>
      </c>
      <c r="B345" s="14" t="s">
        <v>124</v>
      </c>
      <c r="C345" s="14" t="s">
        <v>64</v>
      </c>
      <c r="D345" s="9" t="s">
        <v>125</v>
      </c>
      <c r="E345" s="13" t="s">
        <v>401</v>
      </c>
      <c r="F345" s="6" t="s">
        <v>68</v>
      </c>
      <c r="G345" s="11">
        <v>436000</v>
      </c>
      <c r="H345" s="68">
        <v>95</v>
      </c>
      <c r="I345" s="11">
        <v>18206.599999999999</v>
      </c>
      <c r="J345" s="6">
        <v>100</v>
      </c>
    </row>
    <row r="346" spans="1:10" s="31" customFormat="1" ht="49.5" x14ac:dyDescent="0.25">
      <c r="A346" s="14" t="s">
        <v>123</v>
      </c>
      <c r="B346" s="14" t="s">
        <v>124</v>
      </c>
      <c r="C346" s="14" t="s">
        <v>64</v>
      </c>
      <c r="D346" s="9" t="s">
        <v>125</v>
      </c>
      <c r="E346" s="13" t="s">
        <v>402</v>
      </c>
      <c r="F346" s="6" t="s">
        <v>68</v>
      </c>
      <c r="G346" s="11">
        <v>488478</v>
      </c>
      <c r="H346" s="68">
        <v>95</v>
      </c>
      <c r="I346" s="11">
        <v>134043.74</v>
      </c>
      <c r="J346" s="6">
        <v>100</v>
      </c>
    </row>
    <row r="347" spans="1:10" s="31" customFormat="1" ht="49.5" x14ac:dyDescent="0.25">
      <c r="A347" s="14" t="s">
        <v>123</v>
      </c>
      <c r="B347" s="14" t="s">
        <v>124</v>
      </c>
      <c r="C347" s="14" t="s">
        <v>64</v>
      </c>
      <c r="D347" s="9" t="s">
        <v>125</v>
      </c>
      <c r="E347" s="13" t="s">
        <v>403</v>
      </c>
      <c r="F347" s="6" t="s">
        <v>68</v>
      </c>
      <c r="G347" s="11">
        <v>190800.53</v>
      </c>
      <c r="H347" s="68">
        <v>95</v>
      </c>
      <c r="I347" s="11">
        <v>14036.4</v>
      </c>
      <c r="J347" s="6">
        <v>100</v>
      </c>
    </row>
    <row r="348" spans="1:10" s="31" customFormat="1" ht="33" x14ac:dyDescent="0.25">
      <c r="A348" s="14" t="s">
        <v>123</v>
      </c>
      <c r="B348" s="14" t="s">
        <v>124</v>
      </c>
      <c r="C348" s="14" t="s">
        <v>64</v>
      </c>
      <c r="D348" s="9" t="s">
        <v>125</v>
      </c>
      <c r="E348" s="13" t="s">
        <v>404</v>
      </c>
      <c r="F348" s="6" t="s">
        <v>68</v>
      </c>
      <c r="G348" s="11">
        <v>50000</v>
      </c>
      <c r="H348" s="68">
        <v>95</v>
      </c>
      <c r="I348" s="11">
        <v>50000</v>
      </c>
      <c r="J348" s="6">
        <v>100</v>
      </c>
    </row>
    <row r="349" spans="1:10" s="31" customFormat="1" ht="49.5" x14ac:dyDescent="0.25">
      <c r="A349" s="14" t="s">
        <v>123</v>
      </c>
      <c r="B349" s="14" t="s">
        <v>124</v>
      </c>
      <c r="C349" s="14" t="s">
        <v>64</v>
      </c>
      <c r="D349" s="9" t="s">
        <v>125</v>
      </c>
      <c r="E349" s="13" t="s">
        <v>405</v>
      </c>
      <c r="F349" s="6" t="s">
        <v>68</v>
      </c>
      <c r="G349" s="11">
        <v>90000</v>
      </c>
      <c r="H349" s="68">
        <v>95</v>
      </c>
      <c r="I349" s="11">
        <v>90000</v>
      </c>
      <c r="J349" s="6">
        <v>100</v>
      </c>
    </row>
    <row r="350" spans="1:10" s="31" customFormat="1" ht="33" x14ac:dyDescent="0.25">
      <c r="A350" s="14" t="s">
        <v>123</v>
      </c>
      <c r="B350" s="14" t="s">
        <v>124</v>
      </c>
      <c r="C350" s="14" t="s">
        <v>64</v>
      </c>
      <c r="D350" s="9" t="s">
        <v>125</v>
      </c>
      <c r="E350" s="13" t="s">
        <v>406</v>
      </c>
      <c r="F350" s="6" t="s">
        <v>68</v>
      </c>
      <c r="G350" s="11">
        <v>160000</v>
      </c>
      <c r="H350" s="68">
        <v>90</v>
      </c>
      <c r="I350" s="11">
        <v>160000</v>
      </c>
      <c r="J350" s="6">
        <v>100</v>
      </c>
    </row>
    <row r="351" spans="1:10" s="31" customFormat="1" ht="33" x14ac:dyDescent="0.25">
      <c r="A351" s="14" t="s">
        <v>123</v>
      </c>
      <c r="B351" s="14" t="s">
        <v>124</v>
      </c>
      <c r="C351" s="14" t="s">
        <v>64</v>
      </c>
      <c r="D351" s="9" t="s">
        <v>125</v>
      </c>
      <c r="E351" s="13" t="s">
        <v>407</v>
      </c>
      <c r="F351" s="6" t="s">
        <v>68</v>
      </c>
      <c r="G351" s="11">
        <v>98511</v>
      </c>
      <c r="H351" s="68">
        <v>50</v>
      </c>
      <c r="I351" s="11">
        <v>98511</v>
      </c>
      <c r="J351" s="6">
        <v>100</v>
      </c>
    </row>
    <row r="352" spans="1:10" s="31" customFormat="1" ht="49.5" x14ac:dyDescent="0.25">
      <c r="A352" s="14" t="s">
        <v>123</v>
      </c>
      <c r="B352" s="14" t="s">
        <v>124</v>
      </c>
      <c r="C352" s="14" t="s">
        <v>64</v>
      </c>
      <c r="D352" s="9" t="s">
        <v>125</v>
      </c>
      <c r="E352" s="13" t="s">
        <v>408</v>
      </c>
      <c r="F352" s="6" t="s">
        <v>68</v>
      </c>
      <c r="G352" s="11">
        <v>320000</v>
      </c>
      <c r="H352" s="68">
        <v>90</v>
      </c>
      <c r="I352" s="11">
        <v>54956</v>
      </c>
      <c r="J352" s="6">
        <v>100</v>
      </c>
    </row>
    <row r="353" spans="1:10" s="31" customFormat="1" ht="33" x14ac:dyDescent="0.25">
      <c r="A353" s="14" t="s">
        <v>123</v>
      </c>
      <c r="B353" s="14" t="s">
        <v>124</v>
      </c>
      <c r="C353" s="14" t="s">
        <v>64</v>
      </c>
      <c r="D353" s="9" t="s">
        <v>125</v>
      </c>
      <c r="E353" s="13" t="s">
        <v>409</v>
      </c>
      <c r="F353" s="6" t="s">
        <v>68</v>
      </c>
      <c r="G353" s="11">
        <v>120000</v>
      </c>
      <c r="H353" s="68">
        <v>100</v>
      </c>
      <c r="I353" s="11">
        <v>2122</v>
      </c>
      <c r="J353" s="6">
        <v>100</v>
      </c>
    </row>
    <row r="354" spans="1:10" s="31" customFormat="1" ht="33" x14ac:dyDescent="0.25">
      <c r="A354" s="14" t="s">
        <v>123</v>
      </c>
      <c r="B354" s="14" t="s">
        <v>124</v>
      </c>
      <c r="C354" s="14" t="s">
        <v>64</v>
      </c>
      <c r="D354" s="9" t="s">
        <v>125</v>
      </c>
      <c r="E354" s="13" t="s">
        <v>410</v>
      </c>
      <c r="F354" s="6" t="s">
        <v>68</v>
      </c>
      <c r="G354" s="11">
        <v>131000</v>
      </c>
      <c r="H354" s="68">
        <v>100</v>
      </c>
      <c r="I354" s="11">
        <v>12108.32</v>
      </c>
      <c r="J354" s="6">
        <v>100</v>
      </c>
    </row>
    <row r="355" spans="1:10" s="31" customFormat="1" ht="33" x14ac:dyDescent="0.25">
      <c r="A355" s="14" t="s">
        <v>123</v>
      </c>
      <c r="B355" s="14" t="s">
        <v>124</v>
      </c>
      <c r="C355" s="14" t="s">
        <v>64</v>
      </c>
      <c r="D355" s="9" t="s">
        <v>125</v>
      </c>
      <c r="E355" s="13" t="s">
        <v>411</v>
      </c>
      <c r="F355" s="6" t="s">
        <v>68</v>
      </c>
      <c r="G355" s="11">
        <v>300000</v>
      </c>
      <c r="H355" s="68">
        <v>100</v>
      </c>
      <c r="I355" s="11">
        <v>3188.11</v>
      </c>
      <c r="J355" s="6">
        <v>100</v>
      </c>
    </row>
    <row r="356" spans="1:10" s="31" customFormat="1" ht="33" x14ac:dyDescent="0.25">
      <c r="A356" s="14" t="s">
        <v>123</v>
      </c>
      <c r="B356" s="14" t="s">
        <v>124</v>
      </c>
      <c r="C356" s="14" t="s">
        <v>64</v>
      </c>
      <c r="D356" s="9" t="s">
        <v>125</v>
      </c>
      <c r="E356" s="13" t="s">
        <v>412</v>
      </c>
      <c r="F356" s="6" t="s">
        <v>68</v>
      </c>
      <c r="G356" s="11">
        <v>300000</v>
      </c>
      <c r="H356" s="68">
        <v>95</v>
      </c>
      <c r="I356" s="11">
        <v>220000</v>
      </c>
      <c r="J356" s="6">
        <v>100</v>
      </c>
    </row>
    <row r="357" spans="1:10" s="31" customFormat="1" ht="33" x14ac:dyDescent="0.25">
      <c r="A357" s="14" t="s">
        <v>123</v>
      </c>
      <c r="B357" s="14" t="s">
        <v>124</v>
      </c>
      <c r="C357" s="14" t="s">
        <v>64</v>
      </c>
      <c r="D357" s="9" t="s">
        <v>125</v>
      </c>
      <c r="E357" s="13" t="s">
        <v>413</v>
      </c>
      <c r="F357" s="6" t="s">
        <v>68</v>
      </c>
      <c r="G357" s="11">
        <v>300000</v>
      </c>
      <c r="H357" s="68">
        <v>99</v>
      </c>
      <c r="I357" s="11">
        <v>15000</v>
      </c>
      <c r="J357" s="6">
        <v>100</v>
      </c>
    </row>
    <row r="358" spans="1:10" s="31" customFormat="1" ht="33" x14ac:dyDescent="0.25">
      <c r="A358" s="14" t="s">
        <v>123</v>
      </c>
      <c r="B358" s="14" t="s">
        <v>124</v>
      </c>
      <c r="C358" s="14" t="s">
        <v>64</v>
      </c>
      <c r="D358" s="9" t="s">
        <v>125</v>
      </c>
      <c r="E358" s="13" t="s">
        <v>414</v>
      </c>
      <c r="F358" s="6" t="s">
        <v>68</v>
      </c>
      <c r="G358" s="11">
        <v>300000</v>
      </c>
      <c r="H358" s="68">
        <v>99</v>
      </c>
      <c r="I358" s="11">
        <v>25000</v>
      </c>
      <c r="J358" s="6">
        <v>100</v>
      </c>
    </row>
    <row r="359" spans="1:10" s="31" customFormat="1" ht="33" x14ac:dyDescent="0.25">
      <c r="A359" s="14" t="s">
        <v>123</v>
      </c>
      <c r="B359" s="14" t="s">
        <v>124</v>
      </c>
      <c r="C359" s="14" t="s">
        <v>64</v>
      </c>
      <c r="D359" s="9" t="s">
        <v>125</v>
      </c>
      <c r="E359" s="13" t="s">
        <v>415</v>
      </c>
      <c r="F359" s="6" t="s">
        <v>68</v>
      </c>
      <c r="G359" s="11">
        <v>300000</v>
      </c>
      <c r="H359" s="68">
        <v>95</v>
      </c>
      <c r="I359" s="11">
        <v>100000</v>
      </c>
      <c r="J359" s="6">
        <v>100</v>
      </c>
    </row>
    <row r="360" spans="1:10" s="31" customFormat="1" ht="33" x14ac:dyDescent="0.25">
      <c r="A360" s="14" t="s">
        <v>123</v>
      </c>
      <c r="B360" s="14" t="s">
        <v>124</v>
      </c>
      <c r="C360" s="14" t="s">
        <v>64</v>
      </c>
      <c r="D360" s="9" t="s">
        <v>125</v>
      </c>
      <c r="E360" s="13" t="s">
        <v>416</v>
      </c>
      <c r="F360" s="6" t="s">
        <v>68</v>
      </c>
      <c r="G360" s="11">
        <v>300000</v>
      </c>
      <c r="H360" s="68">
        <v>100</v>
      </c>
      <c r="I360" s="11">
        <v>10000</v>
      </c>
      <c r="J360" s="6">
        <v>100</v>
      </c>
    </row>
    <row r="361" spans="1:10" s="31" customFormat="1" ht="33" x14ac:dyDescent="0.25">
      <c r="A361" s="14" t="s">
        <v>123</v>
      </c>
      <c r="B361" s="14" t="s">
        <v>124</v>
      </c>
      <c r="C361" s="14" t="s">
        <v>64</v>
      </c>
      <c r="D361" s="9" t="s">
        <v>125</v>
      </c>
      <c r="E361" s="13" t="s">
        <v>417</v>
      </c>
      <c r="F361" s="6" t="s">
        <v>68</v>
      </c>
      <c r="G361" s="11">
        <v>300000</v>
      </c>
      <c r="H361" s="68">
        <v>100</v>
      </c>
      <c r="I361" s="11">
        <v>10372.74</v>
      </c>
      <c r="J361" s="6">
        <v>100</v>
      </c>
    </row>
    <row r="362" spans="1:10" s="31" customFormat="1" ht="33" x14ac:dyDescent="0.25">
      <c r="A362" s="14" t="s">
        <v>123</v>
      </c>
      <c r="B362" s="14" t="s">
        <v>124</v>
      </c>
      <c r="C362" s="14" t="s">
        <v>64</v>
      </c>
      <c r="D362" s="9" t="s">
        <v>125</v>
      </c>
      <c r="E362" s="13" t="s">
        <v>418</v>
      </c>
      <c r="F362" s="6" t="s">
        <v>68</v>
      </c>
      <c r="G362" s="11">
        <v>300000</v>
      </c>
      <c r="H362" s="68">
        <v>90</v>
      </c>
      <c r="I362" s="11">
        <v>150000</v>
      </c>
      <c r="J362" s="6">
        <v>100</v>
      </c>
    </row>
    <row r="363" spans="1:10" s="31" customFormat="1" ht="33" x14ac:dyDescent="0.25">
      <c r="A363" s="14" t="s">
        <v>123</v>
      </c>
      <c r="B363" s="14" t="s">
        <v>124</v>
      </c>
      <c r="C363" s="14" t="s">
        <v>64</v>
      </c>
      <c r="D363" s="9" t="s">
        <v>125</v>
      </c>
      <c r="E363" s="13" t="s">
        <v>419</v>
      </c>
      <c r="F363" s="6" t="s">
        <v>68</v>
      </c>
      <c r="G363" s="11">
        <v>300000</v>
      </c>
      <c r="H363" s="68">
        <v>100</v>
      </c>
      <c r="I363" s="11">
        <v>9352.49</v>
      </c>
      <c r="J363" s="6">
        <v>100</v>
      </c>
    </row>
    <row r="364" spans="1:10" s="31" customFormat="1" ht="49.5" x14ac:dyDescent="0.25">
      <c r="A364" s="14" t="s">
        <v>123</v>
      </c>
      <c r="B364" s="14" t="s">
        <v>124</v>
      </c>
      <c r="C364" s="14" t="s">
        <v>64</v>
      </c>
      <c r="D364" s="9" t="s">
        <v>125</v>
      </c>
      <c r="E364" s="13" t="s">
        <v>420</v>
      </c>
      <c r="F364" s="6" t="s">
        <v>68</v>
      </c>
      <c r="G364" s="11">
        <v>300000</v>
      </c>
      <c r="H364" s="68">
        <v>90</v>
      </c>
      <c r="I364" s="11">
        <v>19238</v>
      </c>
      <c r="J364" s="6">
        <v>100</v>
      </c>
    </row>
    <row r="365" spans="1:10" s="31" customFormat="1" ht="33" x14ac:dyDescent="0.25">
      <c r="A365" s="14" t="s">
        <v>123</v>
      </c>
      <c r="B365" s="14" t="s">
        <v>124</v>
      </c>
      <c r="C365" s="14" t="s">
        <v>64</v>
      </c>
      <c r="D365" s="9" t="s">
        <v>125</v>
      </c>
      <c r="E365" s="13" t="s">
        <v>421</v>
      </c>
      <c r="F365" s="6" t="s">
        <v>68</v>
      </c>
      <c r="G365" s="11">
        <v>300000</v>
      </c>
      <c r="H365" s="68">
        <v>90</v>
      </c>
      <c r="I365" s="11">
        <v>18082.64</v>
      </c>
      <c r="J365" s="6">
        <v>100</v>
      </c>
    </row>
    <row r="366" spans="1:10" s="31" customFormat="1" ht="33" x14ac:dyDescent="0.25">
      <c r="A366" s="14" t="s">
        <v>123</v>
      </c>
      <c r="B366" s="14" t="s">
        <v>124</v>
      </c>
      <c r="C366" s="14" t="s">
        <v>64</v>
      </c>
      <c r="D366" s="9" t="s">
        <v>125</v>
      </c>
      <c r="E366" s="13" t="s">
        <v>422</v>
      </c>
      <c r="F366" s="6" t="s">
        <v>68</v>
      </c>
      <c r="G366" s="11">
        <v>300000</v>
      </c>
      <c r="H366" s="68">
        <v>90</v>
      </c>
      <c r="I366" s="11">
        <v>26407.45</v>
      </c>
      <c r="J366" s="6">
        <v>100</v>
      </c>
    </row>
    <row r="367" spans="1:10" s="31" customFormat="1" ht="49.5" x14ac:dyDescent="0.25">
      <c r="A367" s="14" t="s">
        <v>123</v>
      </c>
      <c r="B367" s="14" t="s">
        <v>124</v>
      </c>
      <c r="C367" s="14" t="s">
        <v>64</v>
      </c>
      <c r="D367" s="9" t="s">
        <v>125</v>
      </c>
      <c r="E367" s="13" t="s">
        <v>423</v>
      </c>
      <c r="F367" s="6" t="s">
        <v>147</v>
      </c>
      <c r="G367" s="11">
        <v>100000</v>
      </c>
      <c r="H367" s="68">
        <v>5</v>
      </c>
      <c r="I367" s="11">
        <v>100000</v>
      </c>
      <c r="J367" s="6">
        <v>10</v>
      </c>
    </row>
    <row r="368" spans="1:10" s="31" customFormat="1" ht="33" x14ac:dyDescent="0.25">
      <c r="A368" s="14" t="s">
        <v>123</v>
      </c>
      <c r="B368" s="14" t="s">
        <v>124</v>
      </c>
      <c r="C368" s="14" t="s">
        <v>64</v>
      </c>
      <c r="D368" s="9" t="s">
        <v>125</v>
      </c>
      <c r="E368" s="13" t="s">
        <v>424</v>
      </c>
      <c r="F368" s="6" t="s">
        <v>68</v>
      </c>
      <c r="G368" s="11">
        <v>450000</v>
      </c>
      <c r="H368" s="68">
        <v>70</v>
      </c>
      <c r="I368" s="11">
        <v>16000</v>
      </c>
      <c r="J368" s="6"/>
    </row>
    <row r="369" spans="1:10" s="31" customFormat="1" x14ac:dyDescent="0.25">
      <c r="A369" s="4" t="s">
        <v>425</v>
      </c>
      <c r="B369" s="4"/>
      <c r="C369" s="4"/>
      <c r="D369" s="5" t="s">
        <v>426</v>
      </c>
      <c r="E369" s="13"/>
      <c r="F369" s="6"/>
      <c r="G369" s="67"/>
      <c r="H369" s="68"/>
      <c r="I369" s="30">
        <f>SUM(I371:I435)</f>
        <v>181729000</v>
      </c>
      <c r="J369" s="30"/>
    </row>
    <row r="370" spans="1:10" s="31" customFormat="1" x14ac:dyDescent="0.25">
      <c r="A370" s="4" t="s">
        <v>427</v>
      </c>
      <c r="B370" s="4"/>
      <c r="C370" s="4"/>
      <c r="D370" s="7" t="s">
        <v>426</v>
      </c>
      <c r="E370" s="13"/>
      <c r="F370" s="6"/>
      <c r="G370" s="67"/>
      <c r="H370" s="68"/>
      <c r="I370" s="11"/>
      <c r="J370" s="6"/>
    </row>
    <row r="371" spans="1:10" s="31" customFormat="1" ht="33" x14ac:dyDescent="0.25">
      <c r="A371" s="14" t="s">
        <v>428</v>
      </c>
      <c r="B371" s="14" t="s">
        <v>19</v>
      </c>
      <c r="C371" s="14" t="s">
        <v>20</v>
      </c>
      <c r="D371" s="9" t="s">
        <v>429</v>
      </c>
      <c r="E371" s="13" t="s">
        <v>430</v>
      </c>
      <c r="F371" s="6">
        <v>2021</v>
      </c>
      <c r="G371" s="11"/>
      <c r="H371" s="68"/>
      <c r="I371" s="11">
        <v>60000</v>
      </c>
      <c r="J371" s="69"/>
    </row>
    <row r="372" spans="1:10" s="31" customFormat="1" ht="33" x14ac:dyDescent="0.25">
      <c r="A372" s="14" t="s">
        <v>431</v>
      </c>
      <c r="B372" s="14">
        <v>2010</v>
      </c>
      <c r="C372" s="14" t="s">
        <v>432</v>
      </c>
      <c r="D372" s="9" t="s">
        <v>433</v>
      </c>
      <c r="E372" s="13" t="s">
        <v>434</v>
      </c>
      <c r="F372" s="6">
        <v>4500</v>
      </c>
      <c r="G372" s="11">
        <v>4500000</v>
      </c>
      <c r="H372" s="68"/>
      <c r="I372" s="11">
        <v>4500000</v>
      </c>
      <c r="J372" s="69">
        <v>100</v>
      </c>
    </row>
    <row r="373" spans="1:10" s="31" customFormat="1" ht="33" x14ac:dyDescent="0.25">
      <c r="A373" s="14" t="s">
        <v>431</v>
      </c>
      <c r="B373" s="14">
        <v>2010</v>
      </c>
      <c r="C373" s="14" t="s">
        <v>432</v>
      </c>
      <c r="D373" s="9" t="s">
        <v>433</v>
      </c>
      <c r="E373" s="13" t="s">
        <v>435</v>
      </c>
      <c r="F373" s="6">
        <v>2021</v>
      </c>
      <c r="G373" s="11">
        <v>4000000</v>
      </c>
      <c r="H373" s="68"/>
      <c r="I373" s="11">
        <v>4000000</v>
      </c>
      <c r="J373" s="69">
        <v>100</v>
      </c>
    </row>
    <row r="374" spans="1:10" s="31" customFormat="1" ht="49.5" x14ac:dyDescent="0.25">
      <c r="A374" s="14" t="s">
        <v>431</v>
      </c>
      <c r="B374" s="14">
        <v>2010</v>
      </c>
      <c r="C374" s="14" t="s">
        <v>432</v>
      </c>
      <c r="D374" s="9" t="s">
        <v>433</v>
      </c>
      <c r="E374" s="13" t="s">
        <v>436</v>
      </c>
      <c r="F374" s="6">
        <v>2021</v>
      </c>
      <c r="G374" s="11">
        <v>5300000</v>
      </c>
      <c r="H374" s="68"/>
      <c r="I374" s="11">
        <v>5300000</v>
      </c>
      <c r="J374" s="69">
        <v>100</v>
      </c>
    </row>
    <row r="375" spans="1:10" s="31" customFormat="1" ht="49.5" x14ac:dyDescent="0.25">
      <c r="A375" s="14" t="s">
        <v>431</v>
      </c>
      <c r="B375" s="14">
        <v>2010</v>
      </c>
      <c r="C375" s="14" t="s">
        <v>432</v>
      </c>
      <c r="D375" s="9" t="s">
        <v>433</v>
      </c>
      <c r="E375" s="13" t="s">
        <v>437</v>
      </c>
      <c r="F375" s="6">
        <v>2021</v>
      </c>
      <c r="G375" s="11">
        <v>7700000</v>
      </c>
      <c r="H375" s="68"/>
      <c r="I375" s="11">
        <v>7700000</v>
      </c>
      <c r="J375" s="69">
        <v>100</v>
      </c>
    </row>
    <row r="376" spans="1:10" s="31" customFormat="1" ht="33" x14ac:dyDescent="0.25">
      <c r="A376" s="14" t="s">
        <v>438</v>
      </c>
      <c r="B376" s="14">
        <v>2080</v>
      </c>
      <c r="C376" s="14" t="s">
        <v>439</v>
      </c>
      <c r="D376" s="9" t="s">
        <v>440</v>
      </c>
      <c r="E376" s="13" t="s">
        <v>441</v>
      </c>
      <c r="F376" s="6">
        <v>2021</v>
      </c>
      <c r="G376" s="11">
        <v>2500000</v>
      </c>
      <c r="H376" s="68"/>
      <c r="I376" s="11">
        <v>2500000</v>
      </c>
      <c r="J376" s="69">
        <v>100</v>
      </c>
    </row>
    <row r="377" spans="1:10" s="31" customFormat="1" ht="33" x14ac:dyDescent="0.25">
      <c r="A377" s="14" t="s">
        <v>438</v>
      </c>
      <c r="B377" s="14">
        <v>2080</v>
      </c>
      <c r="C377" s="14" t="s">
        <v>439</v>
      </c>
      <c r="D377" s="9" t="s">
        <v>440</v>
      </c>
      <c r="E377" s="13" t="s">
        <v>442</v>
      </c>
      <c r="F377" s="6">
        <v>2021</v>
      </c>
      <c r="G377" s="11">
        <v>550000</v>
      </c>
      <c r="H377" s="68"/>
      <c r="I377" s="11">
        <v>550000</v>
      </c>
      <c r="J377" s="69">
        <v>100</v>
      </c>
    </row>
    <row r="378" spans="1:10" s="31" customFormat="1" ht="49.5" x14ac:dyDescent="0.25">
      <c r="A378" s="14" t="s">
        <v>443</v>
      </c>
      <c r="B378" s="14" t="s">
        <v>444</v>
      </c>
      <c r="C378" s="14" t="s">
        <v>64</v>
      </c>
      <c r="D378" s="9" t="s">
        <v>445</v>
      </c>
      <c r="E378" s="13" t="s">
        <v>446</v>
      </c>
      <c r="F378" s="6" t="s">
        <v>447</v>
      </c>
      <c r="G378" s="11">
        <v>7213538</v>
      </c>
      <c r="H378" s="68">
        <v>41</v>
      </c>
      <c r="I378" s="11">
        <v>4000000</v>
      </c>
      <c r="J378" s="69">
        <v>100</v>
      </c>
    </row>
    <row r="379" spans="1:10" s="31" customFormat="1" ht="66" x14ac:dyDescent="0.25">
      <c r="A379" s="14" t="s">
        <v>443</v>
      </c>
      <c r="B379" s="14" t="s">
        <v>444</v>
      </c>
      <c r="C379" s="14" t="s">
        <v>64</v>
      </c>
      <c r="D379" s="9" t="s">
        <v>445</v>
      </c>
      <c r="E379" s="13" t="s">
        <v>448</v>
      </c>
      <c r="F379" s="6" t="s">
        <v>449</v>
      </c>
      <c r="G379" s="11">
        <v>4722241</v>
      </c>
      <c r="H379" s="68">
        <v>63</v>
      </c>
      <c r="I379" s="11">
        <v>1000000</v>
      </c>
      <c r="J379" s="69">
        <v>100</v>
      </c>
    </row>
    <row r="380" spans="1:10" s="31" customFormat="1" ht="49.5" x14ac:dyDescent="0.25">
      <c r="A380" s="14" t="s">
        <v>443</v>
      </c>
      <c r="B380" s="14" t="s">
        <v>444</v>
      </c>
      <c r="C380" s="14" t="s">
        <v>64</v>
      </c>
      <c r="D380" s="9" t="s">
        <v>445</v>
      </c>
      <c r="E380" s="13" t="s">
        <v>450</v>
      </c>
      <c r="F380" s="6" t="s">
        <v>449</v>
      </c>
      <c r="G380" s="11">
        <v>5157791</v>
      </c>
      <c r="H380" s="68">
        <v>19</v>
      </c>
      <c r="I380" s="11">
        <v>4000000</v>
      </c>
      <c r="J380" s="69">
        <v>100</v>
      </c>
    </row>
    <row r="381" spans="1:10" s="31" customFormat="1" ht="66" x14ac:dyDescent="0.25">
      <c r="A381" s="14" t="s">
        <v>443</v>
      </c>
      <c r="B381" s="14" t="s">
        <v>444</v>
      </c>
      <c r="C381" s="14" t="s">
        <v>64</v>
      </c>
      <c r="D381" s="9" t="s">
        <v>445</v>
      </c>
      <c r="E381" s="13" t="s">
        <v>451</v>
      </c>
      <c r="F381" s="6" t="s">
        <v>449</v>
      </c>
      <c r="G381" s="11">
        <v>14274083</v>
      </c>
      <c r="H381" s="68">
        <v>70</v>
      </c>
      <c r="I381" s="11">
        <v>2000000</v>
      </c>
      <c r="J381" s="69">
        <v>100</v>
      </c>
    </row>
    <row r="382" spans="1:10" s="31" customFormat="1" ht="49.5" x14ac:dyDescent="0.25">
      <c r="A382" s="14" t="s">
        <v>443</v>
      </c>
      <c r="B382" s="14" t="s">
        <v>444</v>
      </c>
      <c r="C382" s="14" t="s">
        <v>64</v>
      </c>
      <c r="D382" s="9" t="s">
        <v>445</v>
      </c>
      <c r="E382" s="13" t="s">
        <v>452</v>
      </c>
      <c r="F382" s="6" t="s">
        <v>449</v>
      </c>
      <c r="G382" s="11">
        <v>3212042</v>
      </c>
      <c r="H382" s="68">
        <v>2</v>
      </c>
      <c r="I382" s="11">
        <v>1900000</v>
      </c>
      <c r="J382" s="69">
        <v>100</v>
      </c>
    </row>
    <row r="383" spans="1:10" s="31" customFormat="1" ht="49.5" x14ac:dyDescent="0.25">
      <c r="A383" s="14" t="s">
        <v>443</v>
      </c>
      <c r="B383" s="14" t="s">
        <v>444</v>
      </c>
      <c r="C383" s="14" t="s">
        <v>64</v>
      </c>
      <c r="D383" s="9" t="s">
        <v>445</v>
      </c>
      <c r="E383" s="13" t="s">
        <v>453</v>
      </c>
      <c r="F383" s="6" t="s">
        <v>449</v>
      </c>
      <c r="G383" s="11">
        <v>7587590</v>
      </c>
      <c r="H383" s="68">
        <v>30</v>
      </c>
      <c r="I383" s="11">
        <v>4000000</v>
      </c>
      <c r="J383" s="69">
        <v>100</v>
      </c>
    </row>
    <row r="384" spans="1:10" s="31" customFormat="1" ht="66" x14ac:dyDescent="0.25">
      <c r="A384" s="14" t="s">
        <v>443</v>
      </c>
      <c r="B384" s="14" t="s">
        <v>444</v>
      </c>
      <c r="C384" s="14" t="s">
        <v>64</v>
      </c>
      <c r="D384" s="9" t="s">
        <v>445</v>
      </c>
      <c r="E384" s="13" t="s">
        <v>454</v>
      </c>
      <c r="F384" s="6" t="s">
        <v>449</v>
      </c>
      <c r="G384" s="11">
        <v>9900930</v>
      </c>
      <c r="H384" s="68">
        <v>10</v>
      </c>
      <c r="I384" s="11">
        <v>5000000</v>
      </c>
      <c r="J384" s="69">
        <v>100</v>
      </c>
    </row>
    <row r="385" spans="1:10" s="31" customFormat="1" ht="66" x14ac:dyDescent="0.25">
      <c r="A385" s="14" t="s">
        <v>443</v>
      </c>
      <c r="B385" s="14" t="s">
        <v>444</v>
      </c>
      <c r="C385" s="14" t="s">
        <v>64</v>
      </c>
      <c r="D385" s="9" t="s">
        <v>445</v>
      </c>
      <c r="E385" s="13" t="s">
        <v>455</v>
      </c>
      <c r="F385" s="6" t="s">
        <v>449</v>
      </c>
      <c r="G385" s="11">
        <v>4175210</v>
      </c>
      <c r="H385" s="68">
        <v>40</v>
      </c>
      <c r="I385" s="11">
        <v>2500000</v>
      </c>
      <c r="J385" s="69">
        <v>100</v>
      </c>
    </row>
    <row r="386" spans="1:10" s="31" customFormat="1" ht="66" x14ac:dyDescent="0.25">
      <c r="A386" s="14" t="s">
        <v>443</v>
      </c>
      <c r="B386" s="14" t="s">
        <v>444</v>
      </c>
      <c r="C386" s="14" t="s">
        <v>64</v>
      </c>
      <c r="D386" s="9" t="s">
        <v>445</v>
      </c>
      <c r="E386" s="13" t="s">
        <v>456</v>
      </c>
      <c r="F386" s="6" t="s">
        <v>449</v>
      </c>
      <c r="G386" s="11">
        <v>7258202</v>
      </c>
      <c r="H386" s="68">
        <v>60</v>
      </c>
      <c r="I386" s="11">
        <v>2500000</v>
      </c>
      <c r="J386" s="6">
        <v>100</v>
      </c>
    </row>
    <row r="387" spans="1:10" s="31" customFormat="1" ht="49.5" x14ac:dyDescent="0.25">
      <c r="A387" s="14" t="s">
        <v>443</v>
      </c>
      <c r="B387" s="14" t="s">
        <v>444</v>
      </c>
      <c r="C387" s="14" t="s">
        <v>64</v>
      </c>
      <c r="D387" s="9" t="s">
        <v>445</v>
      </c>
      <c r="E387" s="13" t="s">
        <v>457</v>
      </c>
      <c r="F387" s="6" t="s">
        <v>458</v>
      </c>
      <c r="G387" s="11">
        <v>13896960</v>
      </c>
      <c r="H387" s="68">
        <v>1</v>
      </c>
      <c r="I387" s="11">
        <v>1000000</v>
      </c>
      <c r="J387" s="6">
        <v>4</v>
      </c>
    </row>
    <row r="388" spans="1:10" s="31" customFormat="1" ht="66" x14ac:dyDescent="0.25">
      <c r="A388" s="14" t="s">
        <v>443</v>
      </c>
      <c r="B388" s="14" t="s">
        <v>444</v>
      </c>
      <c r="C388" s="14" t="s">
        <v>64</v>
      </c>
      <c r="D388" s="9" t="s">
        <v>445</v>
      </c>
      <c r="E388" s="13" t="s">
        <v>459</v>
      </c>
      <c r="F388" s="6" t="s">
        <v>449</v>
      </c>
      <c r="G388" s="11">
        <v>33949940</v>
      </c>
      <c r="H388" s="68">
        <v>1</v>
      </c>
      <c r="I388" s="11">
        <v>500000</v>
      </c>
      <c r="J388" s="69">
        <v>6</v>
      </c>
    </row>
    <row r="389" spans="1:10" s="31" customFormat="1" ht="82.5" x14ac:dyDescent="0.25">
      <c r="A389" s="14" t="s">
        <v>443</v>
      </c>
      <c r="B389" s="14" t="s">
        <v>444</v>
      </c>
      <c r="C389" s="14" t="s">
        <v>64</v>
      </c>
      <c r="D389" s="9" t="s">
        <v>445</v>
      </c>
      <c r="E389" s="13" t="s">
        <v>460</v>
      </c>
      <c r="F389" s="6" t="s">
        <v>458</v>
      </c>
      <c r="G389" s="11">
        <v>14595401</v>
      </c>
      <c r="H389" s="68">
        <v>1</v>
      </c>
      <c r="I389" s="11">
        <v>1000000</v>
      </c>
      <c r="J389" s="69">
        <v>3</v>
      </c>
    </row>
    <row r="390" spans="1:10" s="31" customFormat="1" ht="49.5" x14ac:dyDescent="0.25">
      <c r="A390" s="14" t="s">
        <v>443</v>
      </c>
      <c r="B390" s="14" t="s">
        <v>444</v>
      </c>
      <c r="C390" s="14" t="s">
        <v>64</v>
      </c>
      <c r="D390" s="9" t="s">
        <v>445</v>
      </c>
      <c r="E390" s="13" t="s">
        <v>461</v>
      </c>
      <c r="F390" s="6" t="s">
        <v>458</v>
      </c>
      <c r="G390" s="11">
        <v>27087880</v>
      </c>
      <c r="H390" s="68">
        <v>1</v>
      </c>
      <c r="I390" s="11">
        <v>500000</v>
      </c>
      <c r="J390" s="69">
        <v>3</v>
      </c>
    </row>
    <row r="391" spans="1:10" s="31" customFormat="1" ht="49.5" x14ac:dyDescent="0.25">
      <c r="A391" s="14" t="s">
        <v>443</v>
      </c>
      <c r="B391" s="14" t="s">
        <v>444</v>
      </c>
      <c r="C391" s="14" t="s">
        <v>64</v>
      </c>
      <c r="D391" s="9" t="s">
        <v>445</v>
      </c>
      <c r="E391" s="13" t="s">
        <v>462</v>
      </c>
      <c r="F391" s="6" t="s">
        <v>458</v>
      </c>
      <c r="G391" s="11">
        <v>7079680</v>
      </c>
      <c r="H391" s="68">
        <v>1</v>
      </c>
      <c r="I391" s="11">
        <v>500000</v>
      </c>
      <c r="J391" s="69">
        <v>8</v>
      </c>
    </row>
    <row r="392" spans="1:10" s="31" customFormat="1" ht="66" x14ac:dyDescent="0.25">
      <c r="A392" s="14" t="s">
        <v>443</v>
      </c>
      <c r="B392" s="14" t="s">
        <v>444</v>
      </c>
      <c r="C392" s="14" t="s">
        <v>64</v>
      </c>
      <c r="D392" s="9" t="s">
        <v>445</v>
      </c>
      <c r="E392" s="13" t="s">
        <v>463</v>
      </c>
      <c r="F392" s="6" t="s">
        <v>147</v>
      </c>
      <c r="G392" s="11">
        <v>56614306</v>
      </c>
      <c r="H392" s="68">
        <v>21</v>
      </c>
      <c r="I392" s="11">
        <v>2684605</v>
      </c>
      <c r="J392" s="69">
        <v>23</v>
      </c>
    </row>
    <row r="393" spans="1:10" s="31" customFormat="1" ht="66" x14ac:dyDescent="0.25">
      <c r="A393" s="14" t="s">
        <v>443</v>
      </c>
      <c r="B393" s="14" t="s">
        <v>444</v>
      </c>
      <c r="C393" s="14" t="s">
        <v>64</v>
      </c>
      <c r="D393" s="9" t="s">
        <v>445</v>
      </c>
      <c r="E393" s="13" t="s">
        <v>464</v>
      </c>
      <c r="F393" s="6" t="s">
        <v>147</v>
      </c>
      <c r="G393" s="11">
        <v>80228940</v>
      </c>
      <c r="H393" s="68">
        <v>1</v>
      </c>
      <c r="I393" s="11">
        <v>800000</v>
      </c>
      <c r="J393" s="69">
        <v>1.5</v>
      </c>
    </row>
    <row r="394" spans="1:10" s="31" customFormat="1" ht="66" x14ac:dyDescent="0.25">
      <c r="A394" s="14" t="s">
        <v>443</v>
      </c>
      <c r="B394" s="14" t="s">
        <v>444</v>
      </c>
      <c r="C394" s="14" t="s">
        <v>64</v>
      </c>
      <c r="D394" s="9" t="s">
        <v>445</v>
      </c>
      <c r="E394" s="13" t="s">
        <v>465</v>
      </c>
      <c r="F394" s="6" t="s">
        <v>147</v>
      </c>
      <c r="G394" s="11">
        <v>23442530</v>
      </c>
      <c r="H394" s="68">
        <v>5</v>
      </c>
      <c r="I394" s="11">
        <v>500000</v>
      </c>
      <c r="J394" s="69">
        <v>18</v>
      </c>
    </row>
    <row r="395" spans="1:10" s="31" customFormat="1" ht="49.5" x14ac:dyDescent="0.25">
      <c r="A395" s="14" t="s">
        <v>443</v>
      </c>
      <c r="B395" s="14" t="s">
        <v>444</v>
      </c>
      <c r="C395" s="14" t="s">
        <v>64</v>
      </c>
      <c r="D395" s="9" t="s">
        <v>445</v>
      </c>
      <c r="E395" s="13" t="s">
        <v>466</v>
      </c>
      <c r="F395" s="6" t="s">
        <v>147</v>
      </c>
      <c r="G395" s="11">
        <v>20617970</v>
      </c>
      <c r="H395" s="68">
        <v>5</v>
      </c>
      <c r="I395" s="11">
        <v>500000</v>
      </c>
      <c r="J395" s="69">
        <v>3</v>
      </c>
    </row>
    <row r="396" spans="1:10" s="31" customFormat="1" ht="66" x14ac:dyDescent="0.25">
      <c r="A396" s="14" t="s">
        <v>443</v>
      </c>
      <c r="B396" s="14" t="s">
        <v>444</v>
      </c>
      <c r="C396" s="14" t="s">
        <v>64</v>
      </c>
      <c r="D396" s="9" t="s">
        <v>445</v>
      </c>
      <c r="E396" s="13" t="s">
        <v>467</v>
      </c>
      <c r="F396" s="6" t="s">
        <v>166</v>
      </c>
      <c r="G396" s="11">
        <v>68942000</v>
      </c>
      <c r="H396" s="68">
        <v>34</v>
      </c>
      <c r="I396" s="11">
        <v>11511000</v>
      </c>
      <c r="J396" s="69">
        <v>43</v>
      </c>
    </row>
    <row r="397" spans="1:10" s="31" customFormat="1" ht="66" x14ac:dyDescent="0.25">
      <c r="A397" s="14" t="s">
        <v>443</v>
      </c>
      <c r="B397" s="14" t="s">
        <v>444</v>
      </c>
      <c r="C397" s="14" t="s">
        <v>64</v>
      </c>
      <c r="D397" s="9" t="s">
        <v>445</v>
      </c>
      <c r="E397" s="13" t="s">
        <v>468</v>
      </c>
      <c r="F397" s="6" t="s">
        <v>315</v>
      </c>
      <c r="G397" s="11">
        <v>8539832</v>
      </c>
      <c r="H397" s="68">
        <v>61</v>
      </c>
      <c r="I397" s="11">
        <v>3300000</v>
      </c>
      <c r="J397" s="69">
        <v>100</v>
      </c>
    </row>
    <row r="398" spans="1:10" s="31" customFormat="1" ht="66" x14ac:dyDescent="0.25">
      <c r="A398" s="14" t="s">
        <v>443</v>
      </c>
      <c r="B398" s="14" t="s">
        <v>444</v>
      </c>
      <c r="C398" s="14" t="s">
        <v>64</v>
      </c>
      <c r="D398" s="9" t="s">
        <v>445</v>
      </c>
      <c r="E398" s="13" t="s">
        <v>469</v>
      </c>
      <c r="F398" s="6" t="s">
        <v>315</v>
      </c>
      <c r="G398" s="11">
        <v>9840040</v>
      </c>
      <c r="H398" s="68">
        <v>17</v>
      </c>
      <c r="I398" s="11">
        <v>2000000</v>
      </c>
      <c r="J398" s="69">
        <v>38</v>
      </c>
    </row>
    <row r="399" spans="1:10" s="31" customFormat="1" ht="66" x14ac:dyDescent="0.25">
      <c r="A399" s="14" t="s">
        <v>443</v>
      </c>
      <c r="B399" s="14" t="s">
        <v>444</v>
      </c>
      <c r="C399" s="14" t="s">
        <v>64</v>
      </c>
      <c r="D399" s="9" t="s">
        <v>445</v>
      </c>
      <c r="E399" s="13" t="s">
        <v>470</v>
      </c>
      <c r="F399" s="6">
        <v>2021</v>
      </c>
      <c r="G399" s="11">
        <v>1700000</v>
      </c>
      <c r="H399" s="68"/>
      <c r="I399" s="11">
        <v>1700000</v>
      </c>
      <c r="J399" s="69">
        <v>100</v>
      </c>
    </row>
    <row r="400" spans="1:10" s="31" customFormat="1" ht="66" x14ac:dyDescent="0.25">
      <c r="A400" s="14" t="s">
        <v>443</v>
      </c>
      <c r="B400" s="14" t="s">
        <v>444</v>
      </c>
      <c r="C400" s="14" t="s">
        <v>64</v>
      </c>
      <c r="D400" s="9" t="s">
        <v>445</v>
      </c>
      <c r="E400" s="13" t="s">
        <v>471</v>
      </c>
      <c r="F400" s="6">
        <v>2021</v>
      </c>
      <c r="G400" s="11">
        <v>3000000</v>
      </c>
      <c r="H400" s="68"/>
      <c r="I400" s="11">
        <v>3000000</v>
      </c>
      <c r="J400" s="69">
        <v>100</v>
      </c>
    </row>
    <row r="401" spans="1:10" s="31" customFormat="1" ht="33" x14ac:dyDescent="0.25">
      <c r="A401" s="14" t="s">
        <v>443</v>
      </c>
      <c r="B401" s="14" t="s">
        <v>444</v>
      </c>
      <c r="C401" s="14" t="s">
        <v>64</v>
      </c>
      <c r="D401" s="9" t="s">
        <v>445</v>
      </c>
      <c r="E401" s="13" t="s">
        <v>472</v>
      </c>
      <c r="F401" s="6" t="s">
        <v>127</v>
      </c>
      <c r="G401" s="11">
        <v>15398620</v>
      </c>
      <c r="H401" s="68">
        <v>76</v>
      </c>
      <c r="I401" s="11">
        <v>3300000</v>
      </c>
      <c r="J401" s="69">
        <v>100</v>
      </c>
    </row>
    <row r="402" spans="1:10" s="31" customFormat="1" ht="66" x14ac:dyDescent="0.25">
      <c r="A402" s="14" t="s">
        <v>443</v>
      </c>
      <c r="B402" s="14" t="s">
        <v>444</v>
      </c>
      <c r="C402" s="14" t="s">
        <v>64</v>
      </c>
      <c r="D402" s="9" t="s">
        <v>445</v>
      </c>
      <c r="E402" s="13" t="s">
        <v>473</v>
      </c>
      <c r="F402" s="6" t="s">
        <v>166</v>
      </c>
      <c r="G402" s="11">
        <v>36808291</v>
      </c>
      <c r="H402" s="68">
        <v>28</v>
      </c>
      <c r="I402" s="11">
        <v>2000000</v>
      </c>
      <c r="J402" s="69">
        <v>33</v>
      </c>
    </row>
    <row r="403" spans="1:10" s="31" customFormat="1" ht="66" x14ac:dyDescent="0.25">
      <c r="A403" s="14" t="s">
        <v>443</v>
      </c>
      <c r="B403" s="14" t="s">
        <v>444</v>
      </c>
      <c r="C403" s="14" t="s">
        <v>64</v>
      </c>
      <c r="D403" s="9" t="s">
        <v>445</v>
      </c>
      <c r="E403" s="13" t="s">
        <v>474</v>
      </c>
      <c r="F403" s="6">
        <v>2021</v>
      </c>
      <c r="G403" s="11">
        <v>5000000</v>
      </c>
      <c r="H403" s="68">
        <v>24</v>
      </c>
      <c r="I403" s="11">
        <v>3800000</v>
      </c>
      <c r="J403" s="69">
        <v>100</v>
      </c>
    </row>
    <row r="404" spans="1:10" s="31" customFormat="1" ht="66" x14ac:dyDescent="0.25">
      <c r="A404" s="14" t="s">
        <v>443</v>
      </c>
      <c r="B404" s="14" t="s">
        <v>444</v>
      </c>
      <c r="C404" s="14" t="s">
        <v>64</v>
      </c>
      <c r="D404" s="9" t="s">
        <v>445</v>
      </c>
      <c r="E404" s="13" t="s">
        <v>475</v>
      </c>
      <c r="F404" s="6">
        <v>2021</v>
      </c>
      <c r="G404" s="11">
        <v>972265</v>
      </c>
      <c r="H404" s="68">
        <v>61</v>
      </c>
      <c r="I404" s="11">
        <v>972265</v>
      </c>
      <c r="J404" s="69">
        <v>100</v>
      </c>
    </row>
    <row r="405" spans="1:10" s="31" customFormat="1" ht="66" x14ac:dyDescent="0.25">
      <c r="A405" s="14" t="s">
        <v>443</v>
      </c>
      <c r="B405" s="14" t="s">
        <v>444</v>
      </c>
      <c r="C405" s="14" t="s">
        <v>64</v>
      </c>
      <c r="D405" s="9" t="s">
        <v>445</v>
      </c>
      <c r="E405" s="13" t="s">
        <v>476</v>
      </c>
      <c r="F405" s="6">
        <v>2021</v>
      </c>
      <c r="G405" s="11">
        <v>257154</v>
      </c>
      <c r="H405" s="68">
        <v>78</v>
      </c>
      <c r="I405" s="11">
        <v>257154</v>
      </c>
      <c r="J405" s="69">
        <v>100</v>
      </c>
    </row>
    <row r="406" spans="1:10" s="31" customFormat="1" ht="66" x14ac:dyDescent="0.25">
      <c r="A406" s="14" t="s">
        <v>443</v>
      </c>
      <c r="B406" s="14" t="s">
        <v>444</v>
      </c>
      <c r="C406" s="14" t="s">
        <v>64</v>
      </c>
      <c r="D406" s="9" t="s">
        <v>445</v>
      </c>
      <c r="E406" s="13" t="s">
        <v>477</v>
      </c>
      <c r="F406" s="6">
        <v>2021</v>
      </c>
      <c r="G406" s="11">
        <v>2679987</v>
      </c>
      <c r="H406" s="68">
        <v>25</v>
      </c>
      <c r="I406" s="11">
        <v>500000</v>
      </c>
      <c r="J406" s="69">
        <v>26</v>
      </c>
    </row>
    <row r="407" spans="1:10" s="31" customFormat="1" ht="49.5" x14ac:dyDescent="0.25">
      <c r="A407" s="14" t="s">
        <v>443</v>
      </c>
      <c r="B407" s="14" t="s">
        <v>444</v>
      </c>
      <c r="C407" s="14" t="s">
        <v>64</v>
      </c>
      <c r="D407" s="9" t="s">
        <v>445</v>
      </c>
      <c r="E407" s="13" t="s">
        <v>478</v>
      </c>
      <c r="F407" s="6">
        <v>2021</v>
      </c>
      <c r="G407" s="11">
        <v>665600</v>
      </c>
      <c r="H407" s="68">
        <v>17</v>
      </c>
      <c r="I407" s="11">
        <v>500000</v>
      </c>
      <c r="J407" s="69">
        <v>100</v>
      </c>
    </row>
    <row r="408" spans="1:10" s="31" customFormat="1" ht="66" x14ac:dyDescent="0.25">
      <c r="A408" s="14" t="s">
        <v>443</v>
      </c>
      <c r="B408" s="14" t="s">
        <v>444</v>
      </c>
      <c r="C408" s="14" t="s">
        <v>64</v>
      </c>
      <c r="D408" s="9" t="s">
        <v>445</v>
      </c>
      <c r="E408" s="13" t="s">
        <v>479</v>
      </c>
      <c r="F408" s="6" t="s">
        <v>68</v>
      </c>
      <c r="G408" s="11">
        <v>5736040</v>
      </c>
      <c r="H408" s="68">
        <v>3</v>
      </c>
      <c r="I408" s="11">
        <v>5536000</v>
      </c>
      <c r="J408" s="69">
        <v>100</v>
      </c>
    </row>
    <row r="409" spans="1:10" s="31" customFormat="1" ht="66" x14ac:dyDescent="0.25">
      <c r="A409" s="14" t="s">
        <v>443</v>
      </c>
      <c r="B409" s="14" t="s">
        <v>444</v>
      </c>
      <c r="C409" s="14" t="s">
        <v>64</v>
      </c>
      <c r="D409" s="9" t="s">
        <v>445</v>
      </c>
      <c r="E409" s="13" t="s">
        <v>480</v>
      </c>
      <c r="F409" s="6" t="s">
        <v>68</v>
      </c>
      <c r="G409" s="11">
        <v>4099932</v>
      </c>
      <c r="H409" s="68">
        <v>56</v>
      </c>
      <c r="I409" s="11">
        <v>1799000</v>
      </c>
      <c r="J409" s="69">
        <v>100</v>
      </c>
    </row>
    <row r="410" spans="1:10" s="31" customFormat="1" ht="66" x14ac:dyDescent="0.25">
      <c r="A410" s="14" t="s">
        <v>443</v>
      </c>
      <c r="B410" s="14" t="s">
        <v>444</v>
      </c>
      <c r="C410" s="14" t="s">
        <v>64</v>
      </c>
      <c r="D410" s="9" t="s">
        <v>445</v>
      </c>
      <c r="E410" s="13" t="s">
        <v>481</v>
      </c>
      <c r="F410" s="6" t="s">
        <v>68</v>
      </c>
      <c r="G410" s="11">
        <v>9257850</v>
      </c>
      <c r="H410" s="68">
        <v>88</v>
      </c>
      <c r="I410" s="11">
        <v>554000</v>
      </c>
      <c r="J410" s="69">
        <v>100</v>
      </c>
    </row>
    <row r="411" spans="1:10" s="31" customFormat="1" ht="66" x14ac:dyDescent="0.25">
      <c r="A411" s="14" t="s">
        <v>443</v>
      </c>
      <c r="B411" s="14" t="s">
        <v>444</v>
      </c>
      <c r="C411" s="14" t="s">
        <v>64</v>
      </c>
      <c r="D411" s="9" t="s">
        <v>445</v>
      </c>
      <c r="E411" s="13" t="s">
        <v>482</v>
      </c>
      <c r="F411" s="6" t="s">
        <v>68</v>
      </c>
      <c r="G411" s="11">
        <v>7540926</v>
      </c>
      <c r="H411" s="68">
        <v>3</v>
      </c>
      <c r="I411" s="11">
        <v>2500000</v>
      </c>
      <c r="J411" s="69">
        <v>38</v>
      </c>
    </row>
    <row r="412" spans="1:10" s="31" customFormat="1" ht="66" x14ac:dyDescent="0.25">
      <c r="A412" s="14" t="s">
        <v>443</v>
      </c>
      <c r="B412" s="14" t="s">
        <v>444</v>
      </c>
      <c r="C412" s="14" t="s">
        <v>64</v>
      </c>
      <c r="D412" s="9" t="s">
        <v>445</v>
      </c>
      <c r="E412" s="13" t="s">
        <v>483</v>
      </c>
      <c r="F412" s="6">
        <v>2020</v>
      </c>
      <c r="G412" s="11">
        <v>1000000</v>
      </c>
      <c r="H412" s="68"/>
      <c r="I412" s="11">
        <v>200000</v>
      </c>
      <c r="J412" s="69">
        <v>20</v>
      </c>
    </row>
    <row r="413" spans="1:10" s="31" customFormat="1" ht="66" x14ac:dyDescent="0.25">
      <c r="A413" s="14" t="s">
        <v>443</v>
      </c>
      <c r="B413" s="14" t="s">
        <v>444</v>
      </c>
      <c r="C413" s="14" t="s">
        <v>64</v>
      </c>
      <c r="D413" s="9" t="s">
        <v>445</v>
      </c>
      <c r="E413" s="13" t="s">
        <v>484</v>
      </c>
      <c r="F413" s="6" t="s">
        <v>147</v>
      </c>
      <c r="G413" s="11">
        <v>1000000</v>
      </c>
      <c r="H413" s="68"/>
      <c r="I413" s="11">
        <v>200000</v>
      </c>
      <c r="J413" s="69">
        <v>20</v>
      </c>
    </row>
    <row r="414" spans="1:10" s="31" customFormat="1" ht="66" x14ac:dyDescent="0.25">
      <c r="A414" s="14" t="s">
        <v>443</v>
      </c>
      <c r="B414" s="14" t="s">
        <v>444</v>
      </c>
      <c r="C414" s="14" t="s">
        <v>64</v>
      </c>
      <c r="D414" s="9" t="s">
        <v>445</v>
      </c>
      <c r="E414" s="13" t="s">
        <v>485</v>
      </c>
      <c r="F414" s="6" t="s">
        <v>486</v>
      </c>
      <c r="G414" s="11">
        <v>5651686</v>
      </c>
      <c r="H414" s="68"/>
      <c r="I414" s="11">
        <v>200000</v>
      </c>
      <c r="J414" s="69">
        <v>4</v>
      </c>
    </row>
    <row r="415" spans="1:10" s="31" customFormat="1" ht="66" x14ac:dyDescent="0.25">
      <c r="A415" s="14" t="s">
        <v>443</v>
      </c>
      <c r="B415" s="14" t="s">
        <v>444</v>
      </c>
      <c r="C415" s="14" t="s">
        <v>64</v>
      </c>
      <c r="D415" s="9" t="s">
        <v>445</v>
      </c>
      <c r="E415" s="13" t="s">
        <v>487</v>
      </c>
      <c r="F415" s="6">
        <v>2021</v>
      </c>
      <c r="G415" s="11">
        <v>1500000</v>
      </c>
      <c r="H415" s="68"/>
      <c r="I415" s="11">
        <v>1500000</v>
      </c>
      <c r="J415" s="69">
        <v>100</v>
      </c>
    </row>
    <row r="416" spans="1:10" s="31" customFormat="1" ht="49.5" x14ac:dyDescent="0.25">
      <c r="A416" s="14" t="s">
        <v>443</v>
      </c>
      <c r="B416" s="14" t="s">
        <v>444</v>
      </c>
      <c r="C416" s="14" t="s">
        <v>64</v>
      </c>
      <c r="D416" s="9" t="s">
        <v>445</v>
      </c>
      <c r="E416" s="13" t="s">
        <v>488</v>
      </c>
      <c r="F416" s="6">
        <v>2021</v>
      </c>
      <c r="G416" s="11">
        <v>299976</v>
      </c>
      <c r="H416" s="68"/>
      <c r="I416" s="11">
        <v>299976</v>
      </c>
      <c r="J416" s="69">
        <v>100</v>
      </c>
    </row>
    <row r="417" spans="1:10" s="31" customFormat="1" ht="82.5" x14ac:dyDescent="0.25">
      <c r="A417" s="14" t="s">
        <v>443</v>
      </c>
      <c r="B417" s="14" t="s">
        <v>444</v>
      </c>
      <c r="C417" s="14" t="s">
        <v>64</v>
      </c>
      <c r="D417" s="9" t="s">
        <v>445</v>
      </c>
      <c r="E417" s="13" t="s">
        <v>489</v>
      </c>
      <c r="F417" s="6">
        <v>2021</v>
      </c>
      <c r="G417" s="11">
        <v>1500776</v>
      </c>
      <c r="H417" s="68"/>
      <c r="I417" s="11">
        <v>100000</v>
      </c>
      <c r="J417" s="69">
        <v>13</v>
      </c>
    </row>
    <row r="418" spans="1:10" s="31" customFormat="1" ht="33" x14ac:dyDescent="0.25">
      <c r="A418" s="14" t="s">
        <v>443</v>
      </c>
      <c r="B418" s="14" t="s">
        <v>444</v>
      </c>
      <c r="C418" s="14" t="s">
        <v>64</v>
      </c>
      <c r="D418" s="9" t="s">
        <v>445</v>
      </c>
      <c r="E418" s="13" t="s">
        <v>490</v>
      </c>
      <c r="F418" s="6">
        <v>2021</v>
      </c>
      <c r="G418" s="11">
        <v>2500000</v>
      </c>
      <c r="H418" s="68"/>
      <c r="I418" s="11">
        <v>2500000</v>
      </c>
      <c r="J418" s="69">
        <v>100</v>
      </c>
    </row>
    <row r="419" spans="1:10" s="31" customFormat="1" ht="33" x14ac:dyDescent="0.25">
      <c r="A419" s="14" t="s">
        <v>443</v>
      </c>
      <c r="B419" s="14" t="s">
        <v>444</v>
      </c>
      <c r="C419" s="14" t="s">
        <v>64</v>
      </c>
      <c r="D419" s="9" t="s">
        <v>445</v>
      </c>
      <c r="E419" s="13" t="s">
        <v>491</v>
      </c>
      <c r="F419" s="6">
        <v>2021</v>
      </c>
      <c r="G419" s="11">
        <v>6000000</v>
      </c>
      <c r="H419" s="68"/>
      <c r="I419" s="11">
        <v>5200000</v>
      </c>
      <c r="J419" s="69">
        <v>5</v>
      </c>
    </row>
    <row r="420" spans="1:10" s="31" customFormat="1" ht="49.5" x14ac:dyDescent="0.25">
      <c r="A420" s="14" t="s">
        <v>443</v>
      </c>
      <c r="B420" s="14" t="s">
        <v>444</v>
      </c>
      <c r="C420" s="14" t="s">
        <v>64</v>
      </c>
      <c r="D420" s="9" t="s">
        <v>445</v>
      </c>
      <c r="E420" s="13" t="s">
        <v>492</v>
      </c>
      <c r="F420" s="6">
        <v>2021</v>
      </c>
      <c r="G420" s="11">
        <v>2000000</v>
      </c>
      <c r="H420" s="68"/>
      <c r="I420" s="11">
        <v>576000</v>
      </c>
      <c r="J420" s="69">
        <v>29</v>
      </c>
    </row>
    <row r="421" spans="1:10" s="31" customFormat="1" ht="49.5" x14ac:dyDescent="0.25">
      <c r="A421" s="14" t="s">
        <v>443</v>
      </c>
      <c r="B421" s="14" t="s">
        <v>444</v>
      </c>
      <c r="C421" s="14" t="s">
        <v>64</v>
      </c>
      <c r="D421" s="9" t="s">
        <v>445</v>
      </c>
      <c r="E421" s="13" t="s">
        <v>493</v>
      </c>
      <c r="F421" s="6">
        <v>2021</v>
      </c>
      <c r="G421" s="11">
        <v>6000000</v>
      </c>
      <c r="H421" s="68"/>
      <c r="I421" s="11">
        <v>2000000</v>
      </c>
      <c r="J421" s="69">
        <v>25</v>
      </c>
    </row>
    <row r="422" spans="1:10" s="31" customFormat="1" ht="33" x14ac:dyDescent="0.25">
      <c r="A422" s="14" t="s">
        <v>443</v>
      </c>
      <c r="B422" s="14" t="s">
        <v>444</v>
      </c>
      <c r="C422" s="14" t="s">
        <v>64</v>
      </c>
      <c r="D422" s="9" t="s">
        <v>445</v>
      </c>
      <c r="E422" s="13" t="s">
        <v>494</v>
      </c>
      <c r="F422" s="6">
        <v>2021</v>
      </c>
      <c r="G422" s="11">
        <v>1200000</v>
      </c>
      <c r="H422" s="68"/>
      <c r="I422" s="11">
        <v>500000</v>
      </c>
      <c r="J422" s="69">
        <v>42</v>
      </c>
    </row>
    <row r="423" spans="1:10" s="31" customFormat="1" ht="49.5" x14ac:dyDescent="0.25">
      <c r="A423" s="14" t="s">
        <v>443</v>
      </c>
      <c r="B423" s="14" t="s">
        <v>444</v>
      </c>
      <c r="C423" s="14" t="s">
        <v>64</v>
      </c>
      <c r="D423" s="9" t="s">
        <v>445</v>
      </c>
      <c r="E423" s="13" t="s">
        <v>495</v>
      </c>
      <c r="F423" s="6" t="s">
        <v>140</v>
      </c>
      <c r="G423" s="11">
        <v>1150000</v>
      </c>
      <c r="H423" s="68"/>
      <c r="I423" s="11">
        <v>500000</v>
      </c>
      <c r="J423" s="69">
        <v>43</v>
      </c>
    </row>
    <row r="424" spans="1:10" s="31" customFormat="1" ht="49.5" x14ac:dyDescent="0.25">
      <c r="A424" s="14" t="s">
        <v>443</v>
      </c>
      <c r="B424" s="14" t="s">
        <v>444</v>
      </c>
      <c r="C424" s="14" t="s">
        <v>64</v>
      </c>
      <c r="D424" s="9" t="s">
        <v>445</v>
      </c>
      <c r="E424" s="13" t="s">
        <v>496</v>
      </c>
      <c r="F424" s="6">
        <v>2021</v>
      </c>
      <c r="G424" s="11">
        <v>650000</v>
      </c>
      <c r="H424" s="68"/>
      <c r="I424" s="11">
        <v>500000</v>
      </c>
      <c r="J424" s="69">
        <v>43</v>
      </c>
    </row>
    <row r="425" spans="1:10" s="31" customFormat="1" ht="49.5" x14ac:dyDescent="0.25">
      <c r="A425" s="14" t="s">
        <v>443</v>
      </c>
      <c r="B425" s="14" t="s">
        <v>444</v>
      </c>
      <c r="C425" s="14" t="s">
        <v>64</v>
      </c>
      <c r="D425" s="9" t="s">
        <v>445</v>
      </c>
      <c r="E425" s="13" t="s">
        <v>497</v>
      </c>
      <c r="F425" s="6">
        <v>2021</v>
      </c>
      <c r="G425" s="11">
        <v>2100000</v>
      </c>
      <c r="H425" s="68"/>
      <c r="I425" s="11">
        <v>500000</v>
      </c>
      <c r="J425" s="69">
        <v>77</v>
      </c>
    </row>
    <row r="426" spans="1:10" s="31" customFormat="1" ht="82.5" x14ac:dyDescent="0.25">
      <c r="A426" s="14" t="s">
        <v>443</v>
      </c>
      <c r="B426" s="14" t="s">
        <v>444</v>
      </c>
      <c r="C426" s="14" t="s">
        <v>64</v>
      </c>
      <c r="D426" s="9" t="s">
        <v>445</v>
      </c>
      <c r="E426" s="13" t="s">
        <v>498</v>
      </c>
      <c r="F426" s="6" t="s">
        <v>140</v>
      </c>
      <c r="G426" s="11">
        <v>12890000</v>
      </c>
      <c r="H426" s="68"/>
      <c r="I426" s="11">
        <v>500000</v>
      </c>
      <c r="J426" s="69">
        <v>40</v>
      </c>
    </row>
    <row r="427" spans="1:10" s="31" customFormat="1" ht="66" x14ac:dyDescent="0.25">
      <c r="A427" s="14" t="s">
        <v>443</v>
      </c>
      <c r="B427" s="14" t="s">
        <v>444</v>
      </c>
      <c r="C427" s="14" t="s">
        <v>64</v>
      </c>
      <c r="D427" s="9" t="s">
        <v>445</v>
      </c>
      <c r="E427" s="13" t="s">
        <v>499</v>
      </c>
      <c r="F427" s="6">
        <v>2021</v>
      </c>
      <c r="G427" s="11">
        <v>1600165.2</v>
      </c>
      <c r="H427" s="68"/>
      <c r="I427" s="11">
        <v>1600000</v>
      </c>
      <c r="J427" s="69">
        <v>100</v>
      </c>
    </row>
    <row r="428" spans="1:10" s="31" customFormat="1" ht="82.5" x14ac:dyDescent="0.25">
      <c r="A428" s="14" t="s">
        <v>443</v>
      </c>
      <c r="B428" s="14" t="s">
        <v>444</v>
      </c>
      <c r="C428" s="14" t="s">
        <v>64</v>
      </c>
      <c r="D428" s="9" t="s">
        <v>445</v>
      </c>
      <c r="E428" s="13" t="s">
        <v>500</v>
      </c>
      <c r="F428" s="6">
        <v>2021</v>
      </c>
      <c r="G428" s="11">
        <v>1500000</v>
      </c>
      <c r="H428" s="68"/>
      <c r="I428" s="11">
        <v>1500000</v>
      </c>
      <c r="J428" s="69">
        <v>100</v>
      </c>
    </row>
    <row r="429" spans="1:10" s="31" customFormat="1" ht="49.5" x14ac:dyDescent="0.25">
      <c r="A429" s="14" t="s">
        <v>443</v>
      </c>
      <c r="B429" s="14">
        <v>7322</v>
      </c>
      <c r="C429" s="14" t="s">
        <v>64</v>
      </c>
      <c r="D429" s="9" t="s">
        <v>445</v>
      </c>
      <c r="E429" s="13" t="s">
        <v>501</v>
      </c>
      <c r="F429" s="6">
        <v>2021</v>
      </c>
      <c r="G429" s="11">
        <v>1700000</v>
      </c>
      <c r="H429" s="68"/>
      <c r="I429" s="11">
        <v>1700000</v>
      </c>
      <c r="J429" s="69">
        <v>100</v>
      </c>
    </row>
    <row r="430" spans="1:10" s="31" customFormat="1" ht="33" x14ac:dyDescent="0.25">
      <c r="A430" s="14" t="s">
        <v>443</v>
      </c>
      <c r="B430" s="14">
        <v>7322</v>
      </c>
      <c r="C430" s="14" t="s">
        <v>64</v>
      </c>
      <c r="D430" s="9" t="s">
        <v>445</v>
      </c>
      <c r="E430" s="13" t="s">
        <v>502</v>
      </c>
      <c r="F430" s="6">
        <v>2021</v>
      </c>
      <c r="G430" s="11">
        <v>80000</v>
      </c>
      <c r="H430" s="68"/>
      <c r="I430" s="11">
        <v>80000</v>
      </c>
      <c r="J430" s="69">
        <v>100</v>
      </c>
    </row>
    <row r="431" spans="1:10" s="31" customFormat="1" ht="33" x14ac:dyDescent="0.25">
      <c r="A431" s="14" t="s">
        <v>443</v>
      </c>
      <c r="B431" s="14">
        <v>7322</v>
      </c>
      <c r="C431" s="14" t="s">
        <v>64</v>
      </c>
      <c r="D431" s="9" t="s">
        <v>445</v>
      </c>
      <c r="E431" s="13" t="s">
        <v>503</v>
      </c>
      <c r="F431" s="6">
        <v>2021</v>
      </c>
      <c r="G431" s="11">
        <v>120000</v>
      </c>
      <c r="H431" s="68"/>
      <c r="I431" s="11">
        <v>120000</v>
      </c>
      <c r="J431" s="69">
        <v>100</v>
      </c>
    </row>
    <row r="432" spans="1:10" s="31" customFormat="1" ht="66" x14ac:dyDescent="0.25">
      <c r="A432" s="14" t="s">
        <v>443</v>
      </c>
      <c r="B432" s="14" t="s">
        <v>444</v>
      </c>
      <c r="C432" s="14" t="s">
        <v>64</v>
      </c>
      <c r="D432" s="9" t="s">
        <v>445</v>
      </c>
      <c r="E432" s="13" t="s">
        <v>504</v>
      </c>
      <c r="F432" s="6">
        <v>2021</v>
      </c>
      <c r="G432" s="11">
        <v>1500000</v>
      </c>
      <c r="H432" s="68"/>
      <c r="I432" s="11">
        <v>1500000</v>
      </c>
      <c r="J432" s="69">
        <v>100</v>
      </c>
    </row>
    <row r="433" spans="1:10" s="31" customFormat="1" ht="33" x14ac:dyDescent="0.25">
      <c r="A433" s="14" t="s">
        <v>505</v>
      </c>
      <c r="B433" s="14" t="s">
        <v>34</v>
      </c>
      <c r="C433" s="14" t="s">
        <v>35</v>
      </c>
      <c r="D433" s="9" t="s">
        <v>36</v>
      </c>
      <c r="E433" s="13" t="s">
        <v>506</v>
      </c>
      <c r="F433" s="6">
        <v>2021</v>
      </c>
      <c r="G433" s="11"/>
      <c r="H433" s="68"/>
      <c r="I433" s="11">
        <v>6603700</v>
      </c>
      <c r="J433" s="6">
        <v>100</v>
      </c>
    </row>
    <row r="434" spans="1:10" s="31" customFormat="1" ht="33" x14ac:dyDescent="0.25">
      <c r="A434" s="14" t="s">
        <v>505</v>
      </c>
      <c r="B434" s="14" t="s">
        <v>34</v>
      </c>
      <c r="C434" s="14" t="s">
        <v>35</v>
      </c>
      <c r="D434" s="9" t="s">
        <v>36</v>
      </c>
      <c r="E434" s="13" t="s">
        <v>507</v>
      </c>
      <c r="F434" s="6">
        <v>2021</v>
      </c>
      <c r="G434" s="11"/>
      <c r="H434" s="68"/>
      <c r="I434" s="11">
        <v>17679300</v>
      </c>
      <c r="J434" s="6">
        <v>100</v>
      </c>
    </row>
    <row r="435" spans="1:10" s="31" customFormat="1" ht="33" x14ac:dyDescent="0.25">
      <c r="A435" s="14" t="s">
        <v>505</v>
      </c>
      <c r="B435" s="14" t="s">
        <v>34</v>
      </c>
      <c r="C435" s="14" t="s">
        <v>35</v>
      </c>
      <c r="D435" s="9" t="s">
        <v>36</v>
      </c>
      <c r="E435" s="13" t="s">
        <v>508</v>
      </c>
      <c r="F435" s="6">
        <v>2021</v>
      </c>
      <c r="G435" s="11"/>
      <c r="H435" s="68"/>
      <c r="I435" s="11">
        <f>7446000+25500000</f>
        <v>32946000</v>
      </c>
      <c r="J435" s="6">
        <v>100</v>
      </c>
    </row>
    <row r="436" spans="1:10" s="31" customFormat="1" x14ac:dyDescent="0.25">
      <c r="A436" s="4" t="s">
        <v>509</v>
      </c>
      <c r="B436" s="14"/>
      <c r="C436" s="14"/>
      <c r="D436" s="5" t="s">
        <v>510</v>
      </c>
      <c r="E436" s="13"/>
      <c r="F436" s="6"/>
      <c r="G436" s="67"/>
      <c r="H436" s="68"/>
      <c r="I436" s="30">
        <f>SUM(I438:I459)</f>
        <v>24000000</v>
      </c>
      <c r="J436" s="30"/>
    </row>
    <row r="437" spans="1:10" s="31" customFormat="1" x14ac:dyDescent="0.25">
      <c r="A437" s="4" t="s">
        <v>511</v>
      </c>
      <c r="B437" s="4"/>
      <c r="C437" s="4"/>
      <c r="D437" s="7" t="s">
        <v>510</v>
      </c>
      <c r="E437" s="13"/>
      <c r="F437" s="6"/>
      <c r="G437" s="67"/>
      <c r="H437" s="68"/>
      <c r="I437" s="11"/>
      <c r="J437" s="6"/>
    </row>
    <row r="438" spans="1:10" s="31" customFormat="1" ht="49.5" x14ac:dyDescent="0.25">
      <c r="A438" s="14" t="s">
        <v>512</v>
      </c>
      <c r="B438" s="14" t="s">
        <v>19</v>
      </c>
      <c r="C438" s="14" t="s">
        <v>20</v>
      </c>
      <c r="D438" s="19" t="s">
        <v>513</v>
      </c>
      <c r="E438" s="10" t="s">
        <v>514</v>
      </c>
      <c r="F438" s="6">
        <v>2021</v>
      </c>
      <c r="G438" s="11"/>
      <c r="H438" s="68"/>
      <c r="I438" s="11">
        <v>1400000</v>
      </c>
      <c r="J438" s="68"/>
    </row>
    <row r="439" spans="1:10" s="31" customFormat="1" ht="49.5" x14ac:dyDescent="0.25">
      <c r="A439" s="14" t="s">
        <v>515</v>
      </c>
      <c r="B439" s="14" t="s">
        <v>516</v>
      </c>
      <c r="C439" s="14" t="s">
        <v>517</v>
      </c>
      <c r="D439" s="19" t="s">
        <v>518</v>
      </c>
      <c r="E439" s="10" t="s">
        <v>519</v>
      </c>
      <c r="F439" s="6">
        <v>2021</v>
      </c>
      <c r="G439" s="11">
        <v>1500000</v>
      </c>
      <c r="H439" s="68"/>
      <c r="I439" s="11">
        <v>1000000</v>
      </c>
      <c r="J439" s="68">
        <v>100</v>
      </c>
    </row>
    <row r="440" spans="1:10" s="31" customFormat="1" ht="49.5" x14ac:dyDescent="0.25">
      <c r="A440" s="14" t="s">
        <v>520</v>
      </c>
      <c r="B440" s="14" t="s">
        <v>521</v>
      </c>
      <c r="C440" s="14" t="s">
        <v>522</v>
      </c>
      <c r="D440" s="19" t="s">
        <v>523</v>
      </c>
      <c r="E440" s="10" t="s">
        <v>524</v>
      </c>
      <c r="F440" s="6">
        <v>2021</v>
      </c>
      <c r="G440" s="11"/>
      <c r="H440" s="68"/>
      <c r="I440" s="11">
        <v>700000</v>
      </c>
      <c r="J440" s="68"/>
    </row>
    <row r="441" spans="1:10" s="31" customFormat="1" ht="49.5" x14ac:dyDescent="0.25">
      <c r="A441" s="14" t="s">
        <v>525</v>
      </c>
      <c r="B441" s="14" t="s">
        <v>526</v>
      </c>
      <c r="C441" s="14" t="s">
        <v>527</v>
      </c>
      <c r="D441" s="19" t="s">
        <v>528</v>
      </c>
      <c r="E441" s="10" t="s">
        <v>529</v>
      </c>
      <c r="F441" s="6">
        <v>2021</v>
      </c>
      <c r="G441" s="11"/>
      <c r="H441" s="68"/>
      <c r="I441" s="11">
        <v>46000</v>
      </c>
      <c r="J441" s="68"/>
    </row>
    <row r="442" spans="1:10" s="31" customFormat="1" ht="66" x14ac:dyDescent="0.25">
      <c r="A442" s="14" t="s">
        <v>525</v>
      </c>
      <c r="B442" s="14" t="s">
        <v>526</v>
      </c>
      <c r="C442" s="14" t="s">
        <v>527</v>
      </c>
      <c r="D442" s="19" t="s">
        <v>528</v>
      </c>
      <c r="E442" s="10" t="s">
        <v>530</v>
      </c>
      <c r="F442" s="6">
        <v>2021</v>
      </c>
      <c r="G442" s="11"/>
      <c r="H442" s="68"/>
      <c r="I442" s="11">
        <v>80000</v>
      </c>
      <c r="J442" s="68"/>
    </row>
    <row r="443" spans="1:10" s="31" customFormat="1" ht="33" x14ac:dyDescent="0.25">
      <c r="A443" s="14" t="s">
        <v>531</v>
      </c>
      <c r="B443" s="14" t="s">
        <v>532</v>
      </c>
      <c r="C443" s="14" t="s">
        <v>527</v>
      </c>
      <c r="D443" s="19" t="s">
        <v>533</v>
      </c>
      <c r="E443" s="10" t="s">
        <v>534</v>
      </c>
      <c r="F443" s="6">
        <v>2021</v>
      </c>
      <c r="G443" s="11"/>
      <c r="H443" s="68"/>
      <c r="I443" s="11">
        <v>200000</v>
      </c>
      <c r="J443" s="68"/>
    </row>
    <row r="444" spans="1:10" s="31" customFormat="1" ht="49.5" x14ac:dyDescent="0.25">
      <c r="A444" s="14" t="s">
        <v>535</v>
      </c>
      <c r="B444" s="14" t="s">
        <v>536</v>
      </c>
      <c r="C444" s="14" t="s">
        <v>537</v>
      </c>
      <c r="D444" s="19" t="s">
        <v>538</v>
      </c>
      <c r="E444" s="10" t="s">
        <v>539</v>
      </c>
      <c r="F444" s="6">
        <v>2021</v>
      </c>
      <c r="G444" s="11"/>
      <c r="H444" s="68"/>
      <c r="I444" s="11">
        <v>6665900</v>
      </c>
      <c r="J444" s="68"/>
    </row>
    <row r="445" spans="1:10" s="31" customFormat="1" ht="49.5" x14ac:dyDescent="0.25">
      <c r="A445" s="14" t="s">
        <v>540</v>
      </c>
      <c r="B445" s="14" t="s">
        <v>541</v>
      </c>
      <c r="C445" s="14" t="s">
        <v>64</v>
      </c>
      <c r="D445" s="19" t="s">
        <v>542</v>
      </c>
      <c r="E445" s="10" t="s">
        <v>543</v>
      </c>
      <c r="F445" s="6" t="s">
        <v>68</v>
      </c>
      <c r="G445" s="11">
        <v>1734610</v>
      </c>
      <c r="H445" s="68">
        <v>90</v>
      </c>
      <c r="I445" s="11">
        <v>200000</v>
      </c>
      <c r="J445" s="68">
        <v>100</v>
      </c>
    </row>
    <row r="446" spans="1:10" s="31" customFormat="1" ht="82.5" x14ac:dyDescent="0.25">
      <c r="A446" s="14" t="s">
        <v>540</v>
      </c>
      <c r="B446" s="14" t="s">
        <v>541</v>
      </c>
      <c r="C446" s="14" t="s">
        <v>64</v>
      </c>
      <c r="D446" s="19" t="s">
        <v>542</v>
      </c>
      <c r="E446" s="10" t="s">
        <v>544</v>
      </c>
      <c r="F446" s="6" t="s">
        <v>140</v>
      </c>
      <c r="G446" s="11">
        <v>3650000</v>
      </c>
      <c r="H446" s="68"/>
      <c r="I446" s="11">
        <v>1800000</v>
      </c>
      <c r="J446" s="68">
        <v>50</v>
      </c>
    </row>
    <row r="447" spans="1:10" s="31" customFormat="1" ht="82.5" x14ac:dyDescent="0.25">
      <c r="A447" s="14" t="s">
        <v>540</v>
      </c>
      <c r="B447" s="14" t="s">
        <v>541</v>
      </c>
      <c r="C447" s="14" t="s">
        <v>64</v>
      </c>
      <c r="D447" s="19" t="s">
        <v>542</v>
      </c>
      <c r="E447" s="10" t="s">
        <v>545</v>
      </c>
      <c r="F447" s="6" t="s">
        <v>134</v>
      </c>
      <c r="G447" s="11">
        <v>17500000</v>
      </c>
      <c r="H447" s="68">
        <v>1</v>
      </c>
      <c r="I447" s="11">
        <v>1500000</v>
      </c>
      <c r="J447" s="68">
        <v>7</v>
      </c>
    </row>
    <row r="448" spans="1:10" s="31" customFormat="1" ht="33" x14ac:dyDescent="0.25">
      <c r="A448" s="14" t="s">
        <v>540</v>
      </c>
      <c r="B448" s="14" t="s">
        <v>541</v>
      </c>
      <c r="C448" s="14" t="s">
        <v>64</v>
      </c>
      <c r="D448" s="19" t="s">
        <v>542</v>
      </c>
      <c r="E448" s="10" t="s">
        <v>546</v>
      </c>
      <c r="F448" s="6">
        <v>2021</v>
      </c>
      <c r="G448" s="11">
        <v>1650000</v>
      </c>
      <c r="H448" s="68"/>
      <c r="I448" s="11">
        <v>500000</v>
      </c>
      <c r="J448" s="68">
        <v>30</v>
      </c>
    </row>
    <row r="449" spans="1:10" s="31" customFormat="1" ht="66" x14ac:dyDescent="0.25">
      <c r="A449" s="14" t="s">
        <v>540</v>
      </c>
      <c r="B449" s="14" t="s">
        <v>541</v>
      </c>
      <c r="C449" s="14" t="s">
        <v>64</v>
      </c>
      <c r="D449" s="19" t="s">
        <v>542</v>
      </c>
      <c r="E449" s="10" t="s">
        <v>547</v>
      </c>
      <c r="F449" s="6" t="s">
        <v>68</v>
      </c>
      <c r="G449" s="11">
        <v>1500000</v>
      </c>
      <c r="H449" s="68">
        <v>7</v>
      </c>
      <c r="I449" s="11">
        <v>1400000</v>
      </c>
      <c r="J449" s="68">
        <v>100</v>
      </c>
    </row>
    <row r="450" spans="1:10" s="31" customFormat="1" ht="66" x14ac:dyDescent="0.25">
      <c r="A450" s="14" t="s">
        <v>540</v>
      </c>
      <c r="B450" s="14" t="s">
        <v>541</v>
      </c>
      <c r="C450" s="14" t="s">
        <v>64</v>
      </c>
      <c r="D450" s="19" t="s">
        <v>542</v>
      </c>
      <c r="E450" s="10" t="s">
        <v>548</v>
      </c>
      <c r="F450" s="6" t="s">
        <v>134</v>
      </c>
      <c r="G450" s="11">
        <v>14850000</v>
      </c>
      <c r="H450" s="68">
        <v>1</v>
      </c>
      <c r="I450" s="11">
        <v>2389800</v>
      </c>
      <c r="J450" s="68">
        <v>16</v>
      </c>
    </row>
    <row r="451" spans="1:10" s="31" customFormat="1" ht="33" x14ac:dyDescent="0.25">
      <c r="A451" s="14" t="s">
        <v>540</v>
      </c>
      <c r="B451" s="14" t="s">
        <v>541</v>
      </c>
      <c r="C451" s="14" t="s">
        <v>64</v>
      </c>
      <c r="D451" s="19" t="s">
        <v>542</v>
      </c>
      <c r="E451" s="10" t="s">
        <v>549</v>
      </c>
      <c r="F451" s="6" t="s">
        <v>68</v>
      </c>
      <c r="G451" s="11">
        <v>489600</v>
      </c>
      <c r="H451" s="68">
        <v>77</v>
      </c>
      <c r="I451" s="11">
        <v>114600</v>
      </c>
      <c r="J451" s="68">
        <v>100</v>
      </c>
    </row>
    <row r="452" spans="1:10" s="31" customFormat="1" ht="66" x14ac:dyDescent="0.25">
      <c r="A452" s="14" t="s">
        <v>540</v>
      </c>
      <c r="B452" s="14" t="s">
        <v>541</v>
      </c>
      <c r="C452" s="14" t="s">
        <v>64</v>
      </c>
      <c r="D452" s="19" t="s">
        <v>550</v>
      </c>
      <c r="E452" s="10" t="s">
        <v>551</v>
      </c>
      <c r="F452" s="6">
        <v>2021</v>
      </c>
      <c r="G452" s="11">
        <v>5781800</v>
      </c>
      <c r="H452" s="68"/>
      <c r="I452" s="11">
        <v>3000000</v>
      </c>
      <c r="J452" s="68">
        <v>52</v>
      </c>
    </row>
    <row r="453" spans="1:10" s="31" customFormat="1" ht="66" x14ac:dyDescent="0.25">
      <c r="A453" s="14" t="s">
        <v>540</v>
      </c>
      <c r="B453" s="14" t="s">
        <v>541</v>
      </c>
      <c r="C453" s="14" t="s">
        <v>64</v>
      </c>
      <c r="D453" s="19" t="s">
        <v>550</v>
      </c>
      <c r="E453" s="10" t="s">
        <v>552</v>
      </c>
      <c r="F453" s="6">
        <v>2021</v>
      </c>
      <c r="G453" s="11">
        <v>49000</v>
      </c>
      <c r="H453" s="68"/>
      <c r="I453" s="11">
        <v>49000</v>
      </c>
      <c r="J453" s="68">
        <v>100</v>
      </c>
    </row>
    <row r="454" spans="1:10" s="31" customFormat="1" ht="82.5" x14ac:dyDescent="0.25">
      <c r="A454" s="14" t="s">
        <v>540</v>
      </c>
      <c r="B454" s="14" t="s">
        <v>541</v>
      </c>
      <c r="C454" s="14" t="s">
        <v>64</v>
      </c>
      <c r="D454" s="19" t="s">
        <v>550</v>
      </c>
      <c r="E454" s="10" t="s">
        <v>553</v>
      </c>
      <c r="F454" s="6" t="s">
        <v>68</v>
      </c>
      <c r="G454" s="11">
        <v>55000</v>
      </c>
      <c r="H454" s="68"/>
      <c r="I454" s="11">
        <v>55000</v>
      </c>
      <c r="J454" s="68">
        <v>100</v>
      </c>
    </row>
    <row r="455" spans="1:10" s="31" customFormat="1" ht="49.5" x14ac:dyDescent="0.25">
      <c r="A455" s="14" t="s">
        <v>554</v>
      </c>
      <c r="B455" s="14" t="s">
        <v>555</v>
      </c>
      <c r="C455" s="14" t="s">
        <v>64</v>
      </c>
      <c r="D455" s="19" t="s">
        <v>556</v>
      </c>
      <c r="E455" s="10" t="s">
        <v>557</v>
      </c>
      <c r="F455" s="6">
        <v>2021</v>
      </c>
      <c r="G455" s="11">
        <v>65000</v>
      </c>
      <c r="H455" s="68"/>
      <c r="I455" s="11">
        <v>65000</v>
      </c>
      <c r="J455" s="68">
        <v>100</v>
      </c>
    </row>
    <row r="456" spans="1:10" s="31" customFormat="1" ht="49.5" x14ac:dyDescent="0.25">
      <c r="A456" s="14" t="s">
        <v>554</v>
      </c>
      <c r="B456" s="14" t="s">
        <v>555</v>
      </c>
      <c r="C456" s="14" t="s">
        <v>64</v>
      </c>
      <c r="D456" s="19" t="s">
        <v>556</v>
      </c>
      <c r="E456" s="10" t="s">
        <v>558</v>
      </c>
      <c r="F456" s="6">
        <v>2021</v>
      </c>
      <c r="G456" s="11">
        <v>403800</v>
      </c>
      <c r="H456" s="68"/>
      <c r="I456" s="11">
        <v>403800</v>
      </c>
      <c r="J456" s="68">
        <v>100</v>
      </c>
    </row>
    <row r="457" spans="1:10" s="31" customFormat="1" ht="49.5" x14ac:dyDescent="0.25">
      <c r="A457" s="14" t="s">
        <v>554</v>
      </c>
      <c r="B457" s="14" t="s">
        <v>555</v>
      </c>
      <c r="C457" s="14" t="s">
        <v>64</v>
      </c>
      <c r="D457" s="19" t="s">
        <v>556</v>
      </c>
      <c r="E457" s="10" t="s">
        <v>559</v>
      </c>
      <c r="F457" s="6">
        <v>2021</v>
      </c>
      <c r="G457" s="11">
        <v>322900</v>
      </c>
      <c r="H457" s="68"/>
      <c r="I457" s="11">
        <v>322900</v>
      </c>
      <c r="J457" s="68">
        <v>100</v>
      </c>
    </row>
    <row r="458" spans="1:10" s="31" customFormat="1" ht="49.5" x14ac:dyDescent="0.25">
      <c r="A458" s="14" t="s">
        <v>554</v>
      </c>
      <c r="B458" s="14" t="s">
        <v>555</v>
      </c>
      <c r="C458" s="14" t="s">
        <v>64</v>
      </c>
      <c r="D458" s="19" t="s">
        <v>556</v>
      </c>
      <c r="E458" s="10" t="s">
        <v>560</v>
      </c>
      <c r="F458" s="6">
        <v>2021</v>
      </c>
      <c r="G458" s="11">
        <v>108000</v>
      </c>
      <c r="H458" s="68"/>
      <c r="I458" s="11">
        <v>108000</v>
      </c>
      <c r="J458" s="68">
        <v>100</v>
      </c>
    </row>
    <row r="459" spans="1:10" s="31" customFormat="1" ht="99" x14ac:dyDescent="0.25">
      <c r="A459" s="14" t="s">
        <v>561</v>
      </c>
      <c r="B459" s="14" t="s">
        <v>82</v>
      </c>
      <c r="C459" s="14" t="s">
        <v>64</v>
      </c>
      <c r="D459" s="19" t="s">
        <v>83</v>
      </c>
      <c r="E459" s="10" t="s">
        <v>562</v>
      </c>
      <c r="F459" s="6" t="s">
        <v>68</v>
      </c>
      <c r="G459" s="11">
        <v>2565000</v>
      </c>
      <c r="H459" s="68">
        <v>2</v>
      </c>
      <c r="I459" s="11">
        <v>2000000</v>
      </c>
      <c r="J459" s="68">
        <v>78</v>
      </c>
    </row>
    <row r="460" spans="1:10" s="31" customFormat="1" x14ac:dyDescent="0.25">
      <c r="A460" s="4" t="s">
        <v>563</v>
      </c>
      <c r="B460" s="4"/>
      <c r="C460" s="4"/>
      <c r="D460" s="5" t="s">
        <v>564</v>
      </c>
      <c r="E460" s="13"/>
      <c r="F460" s="6"/>
      <c r="G460" s="67"/>
      <c r="H460" s="68"/>
      <c r="I460" s="30">
        <f>SUM(I462:I464)</f>
        <v>1000000</v>
      </c>
      <c r="J460" s="30"/>
    </row>
    <row r="461" spans="1:10" s="31" customFormat="1" x14ac:dyDescent="0.25">
      <c r="A461" s="4" t="s">
        <v>565</v>
      </c>
      <c r="B461" s="4"/>
      <c r="C461" s="4"/>
      <c r="D461" s="7" t="s">
        <v>564</v>
      </c>
      <c r="E461" s="13"/>
      <c r="F461" s="6"/>
      <c r="G461" s="67"/>
      <c r="H461" s="68"/>
      <c r="I461" s="11"/>
      <c r="J461" s="6"/>
    </row>
    <row r="462" spans="1:10" s="31" customFormat="1" ht="33" x14ac:dyDescent="0.25">
      <c r="A462" s="14" t="s">
        <v>566</v>
      </c>
      <c r="B462" s="14" t="s">
        <v>19</v>
      </c>
      <c r="C462" s="14" t="s">
        <v>20</v>
      </c>
      <c r="D462" s="19" t="s">
        <v>567</v>
      </c>
      <c r="E462" s="10" t="s">
        <v>22</v>
      </c>
      <c r="F462" s="6">
        <v>2021</v>
      </c>
      <c r="G462" s="67"/>
      <c r="H462" s="68"/>
      <c r="I462" s="11">
        <v>125000</v>
      </c>
      <c r="J462" s="6"/>
    </row>
    <row r="463" spans="1:10" s="31" customFormat="1" ht="49.5" x14ac:dyDescent="0.25">
      <c r="A463" s="14" t="s">
        <v>568</v>
      </c>
      <c r="B463" s="14" t="s">
        <v>569</v>
      </c>
      <c r="C463" s="14" t="s">
        <v>92</v>
      </c>
      <c r="D463" s="19" t="s">
        <v>570</v>
      </c>
      <c r="E463" s="10" t="s">
        <v>571</v>
      </c>
      <c r="F463" s="6">
        <v>2021</v>
      </c>
      <c r="G463" s="67"/>
      <c r="H463" s="68"/>
      <c r="I463" s="11">
        <v>512000</v>
      </c>
      <c r="J463" s="6"/>
    </row>
    <row r="464" spans="1:10" s="31" customFormat="1" ht="49.5" x14ac:dyDescent="0.25">
      <c r="A464" s="14" t="s">
        <v>572</v>
      </c>
      <c r="B464" s="14" t="s">
        <v>526</v>
      </c>
      <c r="C464" s="14" t="s">
        <v>527</v>
      </c>
      <c r="D464" s="19" t="s">
        <v>573</v>
      </c>
      <c r="E464" s="10" t="s">
        <v>574</v>
      </c>
      <c r="F464" s="6">
        <v>2021</v>
      </c>
      <c r="G464" s="67"/>
      <c r="H464" s="68"/>
      <c r="I464" s="11">
        <v>363000</v>
      </c>
      <c r="J464" s="6"/>
    </row>
    <row r="465" spans="1:10" s="31" customFormat="1" x14ac:dyDescent="0.25">
      <c r="A465" s="4" t="s">
        <v>575</v>
      </c>
      <c r="B465" s="4"/>
      <c r="C465" s="4"/>
      <c r="D465" s="5" t="s">
        <v>576</v>
      </c>
      <c r="E465" s="13"/>
      <c r="F465" s="6"/>
      <c r="G465" s="67"/>
      <c r="H465" s="68"/>
      <c r="I465" s="30">
        <f>SUM(I467:I526)</f>
        <v>55000000</v>
      </c>
      <c r="J465" s="30"/>
    </row>
    <row r="466" spans="1:10" s="31" customFormat="1" x14ac:dyDescent="0.25">
      <c r="A466" s="4" t="s">
        <v>577</v>
      </c>
      <c r="B466" s="4"/>
      <c r="C466" s="4"/>
      <c r="D466" s="7" t="s">
        <v>576</v>
      </c>
      <c r="E466" s="13"/>
      <c r="F466" s="6"/>
      <c r="G466" s="67"/>
      <c r="H466" s="68"/>
      <c r="I466" s="11"/>
      <c r="J466" s="6"/>
    </row>
    <row r="467" spans="1:10" s="31" customFormat="1" ht="33" x14ac:dyDescent="0.25">
      <c r="A467" s="14">
        <v>1010160</v>
      </c>
      <c r="B467" s="14" t="s">
        <v>19</v>
      </c>
      <c r="C467" s="14" t="s">
        <v>20</v>
      </c>
      <c r="D467" s="9" t="s">
        <v>578</v>
      </c>
      <c r="E467" s="10" t="s">
        <v>22</v>
      </c>
      <c r="F467" s="6">
        <v>2021</v>
      </c>
      <c r="G467" s="11"/>
      <c r="H467" s="68"/>
      <c r="I467" s="11">
        <v>150000</v>
      </c>
      <c r="J467" s="69"/>
    </row>
    <row r="468" spans="1:10" s="31" customFormat="1" x14ac:dyDescent="0.25">
      <c r="A468" s="14">
        <v>1010160</v>
      </c>
      <c r="B468" s="14" t="s">
        <v>19</v>
      </c>
      <c r="C468" s="14" t="s">
        <v>20</v>
      </c>
      <c r="D468" s="9" t="s">
        <v>578</v>
      </c>
      <c r="E468" s="13" t="s">
        <v>579</v>
      </c>
      <c r="F468" s="6">
        <v>2021</v>
      </c>
      <c r="G468" s="11"/>
      <c r="H468" s="68"/>
      <c r="I468" s="11">
        <v>900000</v>
      </c>
      <c r="J468" s="69"/>
    </row>
    <row r="469" spans="1:10" s="31" customFormat="1" ht="49.5" x14ac:dyDescent="0.25">
      <c r="A469" s="14" t="s">
        <v>580</v>
      </c>
      <c r="B469" s="14" t="s">
        <v>581</v>
      </c>
      <c r="C469" s="14" t="s">
        <v>582</v>
      </c>
      <c r="D469" s="9" t="s">
        <v>583</v>
      </c>
      <c r="E469" s="13" t="s">
        <v>584</v>
      </c>
      <c r="F469" s="6">
        <v>2021</v>
      </c>
      <c r="G469" s="11"/>
      <c r="H469" s="68"/>
      <c r="I469" s="11">
        <v>158690</v>
      </c>
      <c r="J469" s="69">
        <v>100</v>
      </c>
    </row>
    <row r="470" spans="1:10" s="31" customFormat="1" ht="49.5" x14ac:dyDescent="0.25">
      <c r="A470" s="14" t="s">
        <v>580</v>
      </c>
      <c r="B470" s="14" t="s">
        <v>581</v>
      </c>
      <c r="C470" s="14" t="s">
        <v>582</v>
      </c>
      <c r="D470" s="9" t="s">
        <v>583</v>
      </c>
      <c r="E470" s="13" t="s">
        <v>585</v>
      </c>
      <c r="F470" s="6">
        <v>2021</v>
      </c>
      <c r="G470" s="11"/>
      <c r="H470" s="68"/>
      <c r="I470" s="11">
        <v>1000000</v>
      </c>
      <c r="J470" s="69">
        <v>100</v>
      </c>
    </row>
    <row r="471" spans="1:10" s="31" customFormat="1" ht="33" x14ac:dyDescent="0.25">
      <c r="A471" s="14" t="s">
        <v>580</v>
      </c>
      <c r="B471" s="14" t="s">
        <v>581</v>
      </c>
      <c r="C471" s="14" t="s">
        <v>582</v>
      </c>
      <c r="D471" s="9" t="s">
        <v>583</v>
      </c>
      <c r="E471" s="13" t="s">
        <v>586</v>
      </c>
      <c r="F471" s="6">
        <v>2021</v>
      </c>
      <c r="G471" s="11"/>
      <c r="H471" s="68"/>
      <c r="I471" s="11">
        <v>300000</v>
      </c>
      <c r="J471" s="69">
        <v>100</v>
      </c>
    </row>
    <row r="472" spans="1:10" s="31" customFormat="1" ht="49.5" x14ac:dyDescent="0.25">
      <c r="A472" s="14" t="s">
        <v>580</v>
      </c>
      <c r="B472" s="14" t="s">
        <v>581</v>
      </c>
      <c r="C472" s="14" t="s">
        <v>582</v>
      </c>
      <c r="D472" s="9" t="s">
        <v>583</v>
      </c>
      <c r="E472" s="13" t="s">
        <v>587</v>
      </c>
      <c r="F472" s="6">
        <v>2021</v>
      </c>
      <c r="G472" s="11"/>
      <c r="H472" s="68"/>
      <c r="I472" s="11">
        <v>2000000</v>
      </c>
      <c r="J472" s="69">
        <v>100</v>
      </c>
    </row>
    <row r="473" spans="1:10" s="31" customFormat="1" ht="49.5" x14ac:dyDescent="0.25">
      <c r="A473" s="14" t="s">
        <v>580</v>
      </c>
      <c r="B473" s="14" t="s">
        <v>581</v>
      </c>
      <c r="C473" s="14" t="s">
        <v>582</v>
      </c>
      <c r="D473" s="9" t="s">
        <v>583</v>
      </c>
      <c r="E473" s="13" t="s">
        <v>588</v>
      </c>
      <c r="F473" s="6">
        <v>2021</v>
      </c>
      <c r="G473" s="11">
        <v>0</v>
      </c>
      <c r="H473" s="68"/>
      <c r="I473" s="11">
        <v>2500000</v>
      </c>
      <c r="J473" s="69">
        <v>100</v>
      </c>
    </row>
    <row r="474" spans="1:10" s="31" customFormat="1" x14ac:dyDescent="0.25">
      <c r="A474" s="14">
        <v>1014010</v>
      </c>
      <c r="B474" s="14">
        <v>4010</v>
      </c>
      <c r="C474" s="14" t="s">
        <v>589</v>
      </c>
      <c r="D474" s="9" t="s">
        <v>590</v>
      </c>
      <c r="E474" s="13" t="s">
        <v>591</v>
      </c>
      <c r="F474" s="6">
        <v>2021</v>
      </c>
      <c r="G474" s="11">
        <v>0</v>
      </c>
      <c r="H474" s="68"/>
      <c r="I474" s="11">
        <v>300000</v>
      </c>
      <c r="J474" s="69">
        <v>100</v>
      </c>
    </row>
    <row r="475" spans="1:10" s="31" customFormat="1" ht="49.5" x14ac:dyDescent="0.25">
      <c r="A475" s="14">
        <v>1014020</v>
      </c>
      <c r="B475" s="14">
        <v>4020</v>
      </c>
      <c r="C475" s="14" t="s">
        <v>592</v>
      </c>
      <c r="D475" s="9" t="s">
        <v>593</v>
      </c>
      <c r="E475" s="13" t="s">
        <v>594</v>
      </c>
      <c r="F475" s="6">
        <v>2021</v>
      </c>
      <c r="G475" s="11"/>
      <c r="H475" s="68"/>
      <c r="I475" s="11">
        <v>113000</v>
      </c>
      <c r="J475" s="69">
        <v>100</v>
      </c>
    </row>
    <row r="476" spans="1:10" s="31" customFormat="1" ht="49.5" x14ac:dyDescent="0.25">
      <c r="A476" s="14">
        <v>1014020</v>
      </c>
      <c r="B476" s="14">
        <v>4020</v>
      </c>
      <c r="C476" s="14" t="s">
        <v>592</v>
      </c>
      <c r="D476" s="9" t="s">
        <v>593</v>
      </c>
      <c r="E476" s="13" t="s">
        <v>595</v>
      </c>
      <c r="F476" s="6">
        <v>2021</v>
      </c>
      <c r="G476" s="11">
        <v>0</v>
      </c>
      <c r="H476" s="68"/>
      <c r="I476" s="11">
        <v>100000</v>
      </c>
      <c r="J476" s="69">
        <v>100</v>
      </c>
    </row>
    <row r="477" spans="1:10" s="31" customFormat="1" ht="115.5" x14ac:dyDescent="0.25">
      <c r="A477" s="14">
        <v>1014030</v>
      </c>
      <c r="B477" s="14">
        <v>4030</v>
      </c>
      <c r="C477" s="14" t="s">
        <v>596</v>
      </c>
      <c r="D477" s="9" t="s">
        <v>597</v>
      </c>
      <c r="E477" s="13" t="s">
        <v>598</v>
      </c>
      <c r="F477" s="6">
        <v>2021</v>
      </c>
      <c r="G477" s="11"/>
      <c r="H477" s="68"/>
      <c r="I477" s="11">
        <v>1400000</v>
      </c>
      <c r="J477" s="69">
        <v>100</v>
      </c>
    </row>
    <row r="478" spans="1:10" s="31" customFormat="1" ht="115.5" x14ac:dyDescent="0.25">
      <c r="A478" s="14">
        <v>1014030</v>
      </c>
      <c r="B478" s="14">
        <v>4030</v>
      </c>
      <c r="C478" s="14" t="s">
        <v>596</v>
      </c>
      <c r="D478" s="9" t="s">
        <v>597</v>
      </c>
      <c r="E478" s="13" t="s">
        <v>599</v>
      </c>
      <c r="F478" s="6">
        <v>2021</v>
      </c>
      <c r="G478" s="11"/>
      <c r="H478" s="68"/>
      <c r="I478" s="11">
        <v>1200000</v>
      </c>
      <c r="J478" s="69">
        <v>100</v>
      </c>
    </row>
    <row r="479" spans="1:10" s="31" customFormat="1" ht="115.5" x14ac:dyDescent="0.25">
      <c r="A479" s="14">
        <v>1014030</v>
      </c>
      <c r="B479" s="14">
        <v>4030</v>
      </c>
      <c r="C479" s="14" t="s">
        <v>596</v>
      </c>
      <c r="D479" s="9" t="s">
        <v>597</v>
      </c>
      <c r="E479" s="13" t="s">
        <v>600</v>
      </c>
      <c r="F479" s="6">
        <v>2021</v>
      </c>
      <c r="G479" s="11"/>
      <c r="H479" s="68"/>
      <c r="I479" s="11">
        <v>200000</v>
      </c>
      <c r="J479" s="69">
        <v>100</v>
      </c>
    </row>
    <row r="480" spans="1:10" s="31" customFormat="1" ht="49.5" x14ac:dyDescent="0.25">
      <c r="A480" s="14">
        <v>1014040</v>
      </c>
      <c r="B480" s="14">
        <v>4040</v>
      </c>
      <c r="C480" s="14" t="s">
        <v>596</v>
      </c>
      <c r="D480" s="9" t="s">
        <v>601</v>
      </c>
      <c r="E480" s="13" t="s">
        <v>602</v>
      </c>
      <c r="F480" s="6">
        <v>2021</v>
      </c>
      <c r="G480" s="11"/>
      <c r="H480" s="68"/>
      <c r="I480" s="11">
        <v>120000</v>
      </c>
      <c r="J480" s="69">
        <v>100</v>
      </c>
    </row>
    <row r="481" spans="1:10" s="31" customFormat="1" ht="49.5" x14ac:dyDescent="0.25">
      <c r="A481" s="14">
        <v>1014040</v>
      </c>
      <c r="B481" s="14">
        <v>4040</v>
      </c>
      <c r="C481" s="14" t="s">
        <v>596</v>
      </c>
      <c r="D481" s="9" t="s">
        <v>601</v>
      </c>
      <c r="E481" s="13" t="s">
        <v>603</v>
      </c>
      <c r="F481" s="6">
        <v>2021</v>
      </c>
      <c r="G481" s="11"/>
      <c r="H481" s="68"/>
      <c r="I481" s="11">
        <v>700000</v>
      </c>
      <c r="J481" s="69">
        <v>100</v>
      </c>
    </row>
    <row r="482" spans="1:10" s="31" customFormat="1" ht="33" x14ac:dyDescent="0.25">
      <c r="A482" s="14">
        <v>1014040</v>
      </c>
      <c r="B482" s="14">
        <v>4040</v>
      </c>
      <c r="C482" s="14" t="s">
        <v>596</v>
      </c>
      <c r="D482" s="9" t="s">
        <v>601</v>
      </c>
      <c r="E482" s="13" t="s">
        <v>604</v>
      </c>
      <c r="F482" s="6">
        <v>2021</v>
      </c>
      <c r="G482" s="11"/>
      <c r="H482" s="68"/>
      <c r="I482" s="11">
        <v>12300</v>
      </c>
      <c r="J482" s="69">
        <v>100</v>
      </c>
    </row>
    <row r="483" spans="1:10" s="31" customFormat="1" ht="115.5" x14ac:dyDescent="0.25">
      <c r="A483" s="14">
        <v>1014060</v>
      </c>
      <c r="B483" s="14">
        <v>4060</v>
      </c>
      <c r="C483" s="14" t="s">
        <v>605</v>
      </c>
      <c r="D483" s="9" t="s">
        <v>606</v>
      </c>
      <c r="E483" s="13" t="s">
        <v>607</v>
      </c>
      <c r="F483" s="6">
        <v>2021</v>
      </c>
      <c r="G483" s="11"/>
      <c r="H483" s="68"/>
      <c r="I483" s="11">
        <v>1073334</v>
      </c>
      <c r="J483" s="69">
        <v>100</v>
      </c>
    </row>
    <row r="484" spans="1:10" s="31" customFormat="1" ht="49.5" x14ac:dyDescent="0.25">
      <c r="A484" s="14">
        <v>1014060</v>
      </c>
      <c r="B484" s="14">
        <v>4060</v>
      </c>
      <c r="C484" s="14" t="s">
        <v>605</v>
      </c>
      <c r="D484" s="9" t="s">
        <v>606</v>
      </c>
      <c r="E484" s="13" t="s">
        <v>608</v>
      </c>
      <c r="F484" s="6">
        <v>2021</v>
      </c>
      <c r="G484" s="11">
        <v>0</v>
      </c>
      <c r="H484" s="68"/>
      <c r="I484" s="11">
        <v>100000</v>
      </c>
      <c r="J484" s="69">
        <v>100</v>
      </c>
    </row>
    <row r="485" spans="1:10" s="31" customFormat="1" ht="33" x14ac:dyDescent="0.25">
      <c r="A485" s="14">
        <v>1017324</v>
      </c>
      <c r="B485" s="14">
        <v>7324</v>
      </c>
      <c r="C485" s="14" t="s">
        <v>64</v>
      </c>
      <c r="D485" s="9" t="s">
        <v>71</v>
      </c>
      <c r="E485" s="13" t="s">
        <v>609</v>
      </c>
      <c r="F485" s="6" t="s">
        <v>315</v>
      </c>
      <c r="G485" s="11">
        <v>3560230</v>
      </c>
      <c r="H485" s="68">
        <v>71</v>
      </c>
      <c r="I485" s="11">
        <v>1020494</v>
      </c>
      <c r="J485" s="69">
        <v>100</v>
      </c>
    </row>
    <row r="486" spans="1:10" s="31" customFormat="1" ht="49.5" x14ac:dyDescent="0.25">
      <c r="A486" s="14">
        <v>1017324</v>
      </c>
      <c r="B486" s="14">
        <v>7324</v>
      </c>
      <c r="C486" s="14" t="s">
        <v>64</v>
      </c>
      <c r="D486" s="9" t="s">
        <v>71</v>
      </c>
      <c r="E486" s="13" t="s">
        <v>610</v>
      </c>
      <c r="F486" s="6" t="s">
        <v>611</v>
      </c>
      <c r="G486" s="11">
        <v>1380100</v>
      </c>
      <c r="H486" s="68">
        <v>92.88238895732195</v>
      </c>
      <c r="I486" s="11">
        <v>97517</v>
      </c>
      <c r="J486" s="69">
        <v>100</v>
      </c>
    </row>
    <row r="487" spans="1:10" s="31" customFormat="1" ht="33" x14ac:dyDescent="0.25">
      <c r="A487" s="14">
        <v>1017324</v>
      </c>
      <c r="B487" s="14">
        <v>7324</v>
      </c>
      <c r="C487" s="14" t="s">
        <v>64</v>
      </c>
      <c r="D487" s="9" t="s">
        <v>71</v>
      </c>
      <c r="E487" s="13" t="s">
        <v>612</v>
      </c>
      <c r="F487" s="6" t="s">
        <v>611</v>
      </c>
      <c r="G487" s="11">
        <v>16374110</v>
      </c>
      <c r="H487" s="68">
        <v>99.400822395843193</v>
      </c>
      <c r="I487" s="11">
        <v>122110</v>
      </c>
      <c r="J487" s="69">
        <v>100.14657285189851</v>
      </c>
    </row>
    <row r="488" spans="1:10" s="31" customFormat="1" ht="33" x14ac:dyDescent="0.25">
      <c r="A488" s="14">
        <v>1017324</v>
      </c>
      <c r="B488" s="14">
        <v>7324</v>
      </c>
      <c r="C488" s="14" t="s">
        <v>64</v>
      </c>
      <c r="D488" s="9" t="s">
        <v>71</v>
      </c>
      <c r="E488" s="13" t="s">
        <v>613</v>
      </c>
      <c r="F488" s="6" t="s">
        <v>611</v>
      </c>
      <c r="G488" s="11">
        <v>7317326</v>
      </c>
      <c r="H488" s="68">
        <v>87.522682466245186</v>
      </c>
      <c r="I488" s="11">
        <v>129800</v>
      </c>
      <c r="J488" s="69">
        <v>100</v>
      </c>
    </row>
    <row r="489" spans="1:10" s="31" customFormat="1" ht="33" x14ac:dyDescent="0.25">
      <c r="A489" s="14">
        <v>1017324</v>
      </c>
      <c r="B489" s="14">
        <v>7324</v>
      </c>
      <c r="C489" s="14" t="s">
        <v>64</v>
      </c>
      <c r="D489" s="9" t="s">
        <v>71</v>
      </c>
      <c r="E489" s="13" t="s">
        <v>614</v>
      </c>
      <c r="F489" s="6" t="s">
        <v>166</v>
      </c>
      <c r="G489" s="11">
        <v>7016533</v>
      </c>
      <c r="H489" s="68">
        <v>37.398527164341708</v>
      </c>
      <c r="I489" s="11">
        <v>2392451</v>
      </c>
      <c r="J489" s="69">
        <v>71</v>
      </c>
    </row>
    <row r="490" spans="1:10" s="31" customFormat="1" ht="49.5" x14ac:dyDescent="0.25">
      <c r="A490" s="14">
        <v>1017324</v>
      </c>
      <c r="B490" s="14">
        <v>7324</v>
      </c>
      <c r="C490" s="14" t="s">
        <v>64</v>
      </c>
      <c r="D490" s="9" t="s">
        <v>71</v>
      </c>
      <c r="E490" s="13" t="s">
        <v>615</v>
      </c>
      <c r="F490" s="6" t="s">
        <v>616</v>
      </c>
      <c r="G490" s="11">
        <v>21066800</v>
      </c>
      <c r="H490" s="68">
        <v>6.5145631989670951</v>
      </c>
      <c r="I490" s="11">
        <v>1000000</v>
      </c>
      <c r="J490" s="69">
        <v>11.261368598932918</v>
      </c>
    </row>
    <row r="491" spans="1:10" s="31" customFormat="1" ht="99" x14ac:dyDescent="0.25">
      <c r="A491" s="14">
        <v>1017324</v>
      </c>
      <c r="B491" s="14">
        <v>7324</v>
      </c>
      <c r="C491" s="14" t="s">
        <v>64</v>
      </c>
      <c r="D491" s="9" t="s">
        <v>71</v>
      </c>
      <c r="E491" s="13" t="s">
        <v>617</v>
      </c>
      <c r="F491" s="6" t="s">
        <v>616</v>
      </c>
      <c r="G491" s="11">
        <v>7227400</v>
      </c>
      <c r="H491" s="68">
        <v>31.834269585189695</v>
      </c>
      <c r="I491" s="11">
        <v>4000000</v>
      </c>
      <c r="J491" s="69">
        <v>87</v>
      </c>
    </row>
    <row r="492" spans="1:10" s="31" customFormat="1" ht="49.5" x14ac:dyDescent="0.25">
      <c r="A492" s="14">
        <v>1017324</v>
      </c>
      <c r="B492" s="14">
        <v>7324</v>
      </c>
      <c r="C492" s="14" t="s">
        <v>64</v>
      </c>
      <c r="D492" s="9" t="s">
        <v>71</v>
      </c>
      <c r="E492" s="13" t="s">
        <v>618</v>
      </c>
      <c r="F492" s="6" t="s">
        <v>253</v>
      </c>
      <c r="G492" s="11">
        <v>36976590</v>
      </c>
      <c r="H492" s="68">
        <v>30.937276801349178</v>
      </c>
      <c r="I492" s="11">
        <v>7000000</v>
      </c>
      <c r="J492" s="69">
        <v>50</v>
      </c>
    </row>
    <row r="493" spans="1:10" s="31" customFormat="1" ht="33" x14ac:dyDescent="0.25">
      <c r="A493" s="14">
        <v>1017324</v>
      </c>
      <c r="B493" s="14">
        <v>7324</v>
      </c>
      <c r="C493" s="14" t="s">
        <v>64</v>
      </c>
      <c r="D493" s="9" t="s">
        <v>71</v>
      </c>
      <c r="E493" s="13" t="s">
        <v>619</v>
      </c>
      <c r="F493" s="6" t="s">
        <v>616</v>
      </c>
      <c r="G493" s="11">
        <v>12007436</v>
      </c>
      <c r="H493" s="68">
        <v>4.0967114044996782</v>
      </c>
      <c r="I493" s="11">
        <v>400000</v>
      </c>
      <c r="J493" s="69">
        <v>7.4279804614407272</v>
      </c>
    </row>
    <row r="494" spans="1:10" s="31" customFormat="1" ht="33" x14ac:dyDescent="0.25">
      <c r="A494" s="14">
        <v>1017324</v>
      </c>
      <c r="B494" s="14">
        <v>7324</v>
      </c>
      <c r="C494" s="14" t="s">
        <v>64</v>
      </c>
      <c r="D494" s="9" t="s">
        <v>71</v>
      </c>
      <c r="E494" s="13" t="s">
        <v>620</v>
      </c>
      <c r="F494" s="6" t="s">
        <v>134</v>
      </c>
      <c r="G494" s="11">
        <v>3026680</v>
      </c>
      <c r="H494" s="68">
        <v>19.449033264170641</v>
      </c>
      <c r="I494" s="11">
        <v>1000000</v>
      </c>
      <c r="J494" s="69">
        <v>52.488535292796065</v>
      </c>
    </row>
    <row r="495" spans="1:10" s="31" customFormat="1" ht="49.5" x14ac:dyDescent="0.25">
      <c r="A495" s="14">
        <v>1017324</v>
      </c>
      <c r="B495" s="14">
        <v>7324</v>
      </c>
      <c r="C495" s="14" t="s">
        <v>64</v>
      </c>
      <c r="D495" s="9" t="s">
        <v>71</v>
      </c>
      <c r="E495" s="13" t="s">
        <v>621</v>
      </c>
      <c r="F495" s="6" t="s">
        <v>616</v>
      </c>
      <c r="G495" s="11">
        <v>14122950</v>
      </c>
      <c r="H495" s="68">
        <v>2.4529577744026567</v>
      </c>
      <c r="I495" s="11">
        <v>1000000</v>
      </c>
      <c r="J495" s="69">
        <v>10</v>
      </c>
    </row>
    <row r="496" spans="1:10" s="31" customFormat="1" ht="49.5" x14ac:dyDescent="0.25">
      <c r="A496" s="14">
        <v>1017324</v>
      </c>
      <c r="B496" s="14">
        <v>7324</v>
      </c>
      <c r="C496" s="14" t="s">
        <v>64</v>
      </c>
      <c r="D496" s="9" t="s">
        <v>71</v>
      </c>
      <c r="E496" s="13" t="s">
        <v>622</v>
      </c>
      <c r="F496" s="6" t="s">
        <v>127</v>
      </c>
      <c r="G496" s="11">
        <v>3072030</v>
      </c>
      <c r="H496" s="68">
        <v>27.41281823419693</v>
      </c>
      <c r="I496" s="11">
        <v>2229904</v>
      </c>
      <c r="J496" s="69">
        <v>43.688700956696387</v>
      </c>
    </row>
    <row r="497" spans="1:10" s="31" customFormat="1" ht="33" x14ac:dyDescent="0.25">
      <c r="A497" s="14">
        <v>1017324</v>
      </c>
      <c r="B497" s="14">
        <v>7324</v>
      </c>
      <c r="C497" s="14" t="s">
        <v>64</v>
      </c>
      <c r="D497" s="9" t="s">
        <v>71</v>
      </c>
      <c r="E497" s="13" t="s">
        <v>623</v>
      </c>
      <c r="F497" s="6" t="s">
        <v>140</v>
      </c>
      <c r="G497" s="11">
        <v>1000000</v>
      </c>
      <c r="H497" s="68"/>
      <c r="I497" s="11">
        <v>400000</v>
      </c>
      <c r="J497" s="69">
        <v>40</v>
      </c>
    </row>
    <row r="498" spans="1:10" s="31" customFormat="1" ht="33" x14ac:dyDescent="0.25">
      <c r="A498" s="14">
        <v>1017324</v>
      </c>
      <c r="B498" s="14">
        <v>7324</v>
      </c>
      <c r="C498" s="14" t="s">
        <v>64</v>
      </c>
      <c r="D498" s="9" t="s">
        <v>71</v>
      </c>
      <c r="E498" s="13" t="s">
        <v>624</v>
      </c>
      <c r="F498" s="6" t="s">
        <v>140</v>
      </c>
      <c r="G498" s="11">
        <v>1000000</v>
      </c>
      <c r="H498" s="68"/>
      <c r="I498" s="11">
        <v>200000</v>
      </c>
      <c r="J498" s="69">
        <v>20</v>
      </c>
    </row>
    <row r="499" spans="1:10" s="31" customFormat="1" x14ac:dyDescent="0.25">
      <c r="A499" s="14">
        <v>1017324</v>
      </c>
      <c r="B499" s="14">
        <v>7324</v>
      </c>
      <c r="C499" s="14" t="s">
        <v>64</v>
      </c>
      <c r="D499" s="9" t="s">
        <v>71</v>
      </c>
      <c r="E499" s="13" t="s">
        <v>625</v>
      </c>
      <c r="F499" s="6">
        <v>2021</v>
      </c>
      <c r="G499" s="11">
        <v>1000000</v>
      </c>
      <c r="H499" s="68"/>
      <c r="I499" s="11">
        <v>1000000</v>
      </c>
      <c r="J499" s="69">
        <v>100</v>
      </c>
    </row>
    <row r="500" spans="1:10" s="31" customFormat="1" ht="33" x14ac:dyDescent="0.25">
      <c r="A500" s="14">
        <v>1017324</v>
      </c>
      <c r="B500" s="14">
        <v>7324</v>
      </c>
      <c r="C500" s="14" t="s">
        <v>64</v>
      </c>
      <c r="D500" s="9" t="s">
        <v>71</v>
      </c>
      <c r="E500" s="13" t="s">
        <v>626</v>
      </c>
      <c r="F500" s="6" t="s">
        <v>140</v>
      </c>
      <c r="G500" s="11">
        <v>2000000</v>
      </c>
      <c r="H500" s="68"/>
      <c r="I500" s="11">
        <v>200000</v>
      </c>
      <c r="J500" s="69">
        <v>10</v>
      </c>
    </row>
    <row r="501" spans="1:10" s="31" customFormat="1" ht="33" x14ac:dyDescent="0.25">
      <c r="A501" s="14">
        <v>1017324</v>
      </c>
      <c r="B501" s="14">
        <v>7324</v>
      </c>
      <c r="C501" s="14" t="s">
        <v>64</v>
      </c>
      <c r="D501" s="9" t="s">
        <v>71</v>
      </c>
      <c r="E501" s="13" t="s">
        <v>627</v>
      </c>
      <c r="F501" s="6" t="s">
        <v>140</v>
      </c>
      <c r="G501" s="11">
        <v>2000000</v>
      </c>
      <c r="H501" s="68"/>
      <c r="I501" s="11">
        <v>200000</v>
      </c>
      <c r="J501" s="69">
        <v>10</v>
      </c>
    </row>
    <row r="502" spans="1:10" s="31" customFormat="1" ht="33" x14ac:dyDescent="0.25">
      <c r="A502" s="14">
        <v>1017324</v>
      </c>
      <c r="B502" s="14">
        <v>7324</v>
      </c>
      <c r="C502" s="14" t="s">
        <v>64</v>
      </c>
      <c r="D502" s="9" t="s">
        <v>71</v>
      </c>
      <c r="E502" s="13" t="s">
        <v>628</v>
      </c>
      <c r="F502" s="6" t="s">
        <v>219</v>
      </c>
      <c r="G502" s="11">
        <v>50000000</v>
      </c>
      <c r="H502" s="68"/>
      <c r="I502" s="11">
        <v>5200000</v>
      </c>
      <c r="J502" s="69">
        <v>10.4</v>
      </c>
    </row>
    <row r="503" spans="1:10" s="31" customFormat="1" ht="49.5" x14ac:dyDescent="0.25">
      <c r="A503" s="14">
        <v>1017324</v>
      </c>
      <c r="B503" s="14">
        <v>7324</v>
      </c>
      <c r="C503" s="14" t="s">
        <v>64</v>
      </c>
      <c r="D503" s="9" t="s">
        <v>71</v>
      </c>
      <c r="E503" s="13" t="s">
        <v>629</v>
      </c>
      <c r="F503" s="6" t="s">
        <v>616</v>
      </c>
      <c r="G503" s="11">
        <v>30446600</v>
      </c>
      <c r="H503" s="68">
        <v>5.3758055086610659</v>
      </c>
      <c r="I503" s="11">
        <v>1000000</v>
      </c>
      <c r="J503" s="69">
        <v>9</v>
      </c>
    </row>
    <row r="504" spans="1:10" s="31" customFormat="1" ht="49.5" x14ac:dyDescent="0.25">
      <c r="A504" s="14">
        <v>1017324</v>
      </c>
      <c r="B504" s="14">
        <v>7324</v>
      </c>
      <c r="C504" s="14" t="s">
        <v>64</v>
      </c>
      <c r="D504" s="9" t="s">
        <v>71</v>
      </c>
      <c r="E504" s="13" t="s">
        <v>630</v>
      </c>
      <c r="F504" s="6" t="s">
        <v>68</v>
      </c>
      <c r="G504" s="11">
        <v>549000</v>
      </c>
      <c r="H504" s="68">
        <v>8.8524590163934427</v>
      </c>
      <c r="I504" s="11">
        <v>500400</v>
      </c>
      <c r="J504" s="69">
        <v>100</v>
      </c>
    </row>
    <row r="505" spans="1:10" s="31" customFormat="1" ht="33" x14ac:dyDescent="0.25">
      <c r="A505" s="14">
        <v>1017324</v>
      </c>
      <c r="B505" s="14">
        <v>7324</v>
      </c>
      <c r="C505" s="14" t="s">
        <v>64</v>
      </c>
      <c r="D505" s="9" t="s">
        <v>71</v>
      </c>
      <c r="E505" s="13" t="s">
        <v>631</v>
      </c>
      <c r="F505" s="6">
        <v>2021</v>
      </c>
      <c r="G505" s="11">
        <v>500000</v>
      </c>
      <c r="H505" s="68"/>
      <c r="I505" s="11">
        <v>200000</v>
      </c>
      <c r="J505" s="69">
        <v>40</v>
      </c>
    </row>
    <row r="506" spans="1:10" s="31" customFormat="1" ht="33" x14ac:dyDescent="0.25">
      <c r="A506" s="14">
        <v>1017324</v>
      </c>
      <c r="B506" s="14">
        <v>7324</v>
      </c>
      <c r="C506" s="14" t="s">
        <v>64</v>
      </c>
      <c r="D506" s="9" t="s">
        <v>71</v>
      </c>
      <c r="E506" s="13" t="s">
        <v>632</v>
      </c>
      <c r="F506" s="6" t="s">
        <v>140</v>
      </c>
      <c r="G506" s="11">
        <v>2500000</v>
      </c>
      <c r="H506" s="68"/>
      <c r="I506" s="11">
        <v>1200000</v>
      </c>
      <c r="J506" s="69">
        <v>48</v>
      </c>
    </row>
    <row r="507" spans="1:10" s="31" customFormat="1" ht="49.5" x14ac:dyDescent="0.25">
      <c r="A507" s="14">
        <v>1017324</v>
      </c>
      <c r="B507" s="14">
        <v>7324</v>
      </c>
      <c r="C507" s="14" t="s">
        <v>64</v>
      </c>
      <c r="D507" s="9" t="s">
        <v>71</v>
      </c>
      <c r="E507" s="13" t="s">
        <v>633</v>
      </c>
      <c r="F507" s="6" t="s">
        <v>140</v>
      </c>
      <c r="G507" s="11">
        <v>4700000</v>
      </c>
      <c r="H507" s="68"/>
      <c r="I507" s="11">
        <v>800000</v>
      </c>
      <c r="J507" s="69">
        <v>17</v>
      </c>
    </row>
    <row r="508" spans="1:10" s="31" customFormat="1" ht="66" x14ac:dyDescent="0.25">
      <c r="A508" s="14">
        <v>1017324</v>
      </c>
      <c r="B508" s="14">
        <v>7324</v>
      </c>
      <c r="C508" s="14" t="s">
        <v>64</v>
      </c>
      <c r="D508" s="9" t="s">
        <v>71</v>
      </c>
      <c r="E508" s="13" t="s">
        <v>634</v>
      </c>
      <c r="F508" s="6">
        <v>2021</v>
      </c>
      <c r="G508" s="11">
        <v>800000</v>
      </c>
      <c r="H508" s="68"/>
      <c r="I508" s="11">
        <v>800000</v>
      </c>
      <c r="J508" s="69">
        <v>100</v>
      </c>
    </row>
    <row r="509" spans="1:10" s="31" customFormat="1" ht="66" x14ac:dyDescent="0.25">
      <c r="A509" s="14">
        <v>1017324</v>
      </c>
      <c r="B509" s="14">
        <v>7324</v>
      </c>
      <c r="C509" s="14" t="s">
        <v>64</v>
      </c>
      <c r="D509" s="9" t="s">
        <v>71</v>
      </c>
      <c r="E509" s="13" t="s">
        <v>635</v>
      </c>
      <c r="F509" s="6" t="s">
        <v>134</v>
      </c>
      <c r="G509" s="11">
        <v>5500000</v>
      </c>
      <c r="H509" s="68">
        <v>4.2927272727272729</v>
      </c>
      <c r="I509" s="11">
        <v>100000</v>
      </c>
      <c r="J509" s="69">
        <v>6.1109090909090913</v>
      </c>
    </row>
    <row r="510" spans="1:10" s="31" customFormat="1" ht="49.5" x14ac:dyDescent="0.25">
      <c r="A510" s="14">
        <v>1017324</v>
      </c>
      <c r="B510" s="14">
        <v>7324</v>
      </c>
      <c r="C510" s="14" t="s">
        <v>64</v>
      </c>
      <c r="D510" s="9" t="s">
        <v>71</v>
      </c>
      <c r="E510" s="13" t="s">
        <v>636</v>
      </c>
      <c r="F510" s="6">
        <v>2021</v>
      </c>
      <c r="G510" s="11">
        <v>80000</v>
      </c>
      <c r="H510" s="68"/>
      <c r="I510" s="11">
        <v>80000</v>
      </c>
      <c r="J510" s="69">
        <v>100</v>
      </c>
    </row>
    <row r="511" spans="1:10" s="31" customFormat="1" ht="33" x14ac:dyDescent="0.25">
      <c r="A511" s="14">
        <v>1017324</v>
      </c>
      <c r="B511" s="14">
        <v>7324</v>
      </c>
      <c r="C511" s="14" t="s">
        <v>64</v>
      </c>
      <c r="D511" s="9" t="s">
        <v>71</v>
      </c>
      <c r="E511" s="13" t="s">
        <v>637</v>
      </c>
      <c r="F511" s="6" t="s">
        <v>140</v>
      </c>
      <c r="G511" s="11">
        <v>850000</v>
      </c>
      <c r="H511" s="68"/>
      <c r="I511" s="11">
        <v>100000</v>
      </c>
      <c r="J511" s="69">
        <v>11.764705882352942</v>
      </c>
    </row>
    <row r="512" spans="1:10" s="31" customFormat="1" ht="33" x14ac:dyDescent="0.25">
      <c r="A512" s="14">
        <v>1017324</v>
      </c>
      <c r="B512" s="14">
        <v>7324</v>
      </c>
      <c r="C512" s="14" t="s">
        <v>64</v>
      </c>
      <c r="D512" s="9" t="s">
        <v>71</v>
      </c>
      <c r="E512" s="13" t="s">
        <v>638</v>
      </c>
      <c r="F512" s="6" t="s">
        <v>140</v>
      </c>
      <c r="G512" s="11">
        <v>500000</v>
      </c>
      <c r="H512" s="68"/>
      <c r="I512" s="11">
        <v>100000</v>
      </c>
      <c r="J512" s="69">
        <v>20</v>
      </c>
    </row>
    <row r="513" spans="1:10" s="31" customFormat="1" ht="49.5" x14ac:dyDescent="0.25">
      <c r="A513" s="14">
        <v>1017324</v>
      </c>
      <c r="B513" s="14">
        <v>7324</v>
      </c>
      <c r="C513" s="14" t="s">
        <v>64</v>
      </c>
      <c r="D513" s="9" t="s">
        <v>71</v>
      </c>
      <c r="E513" s="13" t="s">
        <v>639</v>
      </c>
      <c r="F513" s="6" t="s">
        <v>140</v>
      </c>
      <c r="G513" s="11">
        <v>500000</v>
      </c>
      <c r="H513" s="68"/>
      <c r="I513" s="11">
        <v>100000</v>
      </c>
      <c r="J513" s="69">
        <v>20</v>
      </c>
    </row>
    <row r="514" spans="1:10" s="31" customFormat="1" ht="33" x14ac:dyDescent="0.25">
      <c r="A514" s="14">
        <v>1017324</v>
      </c>
      <c r="B514" s="14">
        <v>7324</v>
      </c>
      <c r="C514" s="14" t="s">
        <v>64</v>
      </c>
      <c r="D514" s="9" t="s">
        <v>71</v>
      </c>
      <c r="E514" s="13" t="s">
        <v>640</v>
      </c>
      <c r="F514" s="6" t="s">
        <v>219</v>
      </c>
      <c r="G514" s="11">
        <v>700000</v>
      </c>
      <c r="H514" s="68"/>
      <c r="I514" s="11">
        <v>150000</v>
      </c>
      <c r="J514" s="69">
        <v>21.428571428571427</v>
      </c>
    </row>
    <row r="515" spans="1:10" s="31" customFormat="1" ht="49.5" x14ac:dyDescent="0.25">
      <c r="A515" s="14">
        <v>1017324</v>
      </c>
      <c r="B515" s="14">
        <v>7324</v>
      </c>
      <c r="C515" s="14" t="s">
        <v>64</v>
      </c>
      <c r="D515" s="9" t="s">
        <v>71</v>
      </c>
      <c r="E515" s="13" t="s">
        <v>641</v>
      </c>
      <c r="F515" s="6" t="s">
        <v>616</v>
      </c>
      <c r="G515" s="11">
        <v>12000000</v>
      </c>
      <c r="H515" s="68">
        <v>1.0840833333333333</v>
      </c>
      <c r="I515" s="11">
        <v>1000000</v>
      </c>
      <c r="J515" s="69">
        <v>9</v>
      </c>
    </row>
    <row r="516" spans="1:10" s="31" customFormat="1" ht="33" x14ac:dyDescent="0.25">
      <c r="A516" s="14">
        <v>1017324</v>
      </c>
      <c r="B516" s="14">
        <v>7324</v>
      </c>
      <c r="C516" s="14" t="s">
        <v>64</v>
      </c>
      <c r="D516" s="9" t="s">
        <v>71</v>
      </c>
      <c r="E516" s="13" t="s">
        <v>642</v>
      </c>
      <c r="F516" s="6" t="s">
        <v>616</v>
      </c>
      <c r="G516" s="11">
        <v>10757000</v>
      </c>
      <c r="H516" s="68">
        <v>1.1611973598586967</v>
      </c>
      <c r="I516" s="11">
        <v>1000000</v>
      </c>
      <c r="J516" s="69">
        <v>10.457469554708561</v>
      </c>
    </row>
    <row r="517" spans="1:10" s="31" customFormat="1" ht="33" x14ac:dyDescent="0.25">
      <c r="A517" s="14">
        <v>1017340</v>
      </c>
      <c r="B517" s="14">
        <v>7340</v>
      </c>
      <c r="C517" s="14" t="s">
        <v>64</v>
      </c>
      <c r="D517" s="9" t="s">
        <v>83</v>
      </c>
      <c r="E517" s="13" t="s">
        <v>643</v>
      </c>
      <c r="F517" s="6" t="s">
        <v>616</v>
      </c>
      <c r="G517" s="11">
        <v>36607000</v>
      </c>
      <c r="H517" s="68">
        <v>23.836588630589777</v>
      </c>
      <c r="I517" s="11">
        <v>1000000</v>
      </c>
      <c r="J517" s="69">
        <v>26.568306608025786</v>
      </c>
    </row>
    <row r="518" spans="1:10" s="31" customFormat="1" ht="49.5" x14ac:dyDescent="0.25">
      <c r="A518" s="14">
        <v>1017340</v>
      </c>
      <c r="B518" s="14">
        <v>7340</v>
      </c>
      <c r="C518" s="14" t="s">
        <v>64</v>
      </c>
      <c r="D518" s="9" t="s">
        <v>83</v>
      </c>
      <c r="E518" s="13" t="s">
        <v>644</v>
      </c>
      <c r="F518" s="6" t="s">
        <v>138</v>
      </c>
      <c r="G518" s="11">
        <v>15810951</v>
      </c>
      <c r="H518" s="68">
        <v>75.468894945028921</v>
      </c>
      <c r="I518" s="11">
        <v>500000</v>
      </c>
      <c r="J518" s="69">
        <v>78.631260067784666</v>
      </c>
    </row>
    <row r="519" spans="1:10" s="31" customFormat="1" ht="49.5" x14ac:dyDescent="0.25">
      <c r="A519" s="14">
        <v>1017340</v>
      </c>
      <c r="B519" s="14">
        <v>7340</v>
      </c>
      <c r="C519" s="14" t="s">
        <v>64</v>
      </c>
      <c r="D519" s="9" t="s">
        <v>83</v>
      </c>
      <c r="E519" s="13" t="s">
        <v>645</v>
      </c>
      <c r="F519" s="6" t="s">
        <v>616</v>
      </c>
      <c r="G519" s="11">
        <v>8690000</v>
      </c>
      <c r="H519" s="68">
        <v>3.4113924050632911</v>
      </c>
      <c r="I519" s="11">
        <v>1000000</v>
      </c>
      <c r="J519" s="69">
        <v>15</v>
      </c>
    </row>
    <row r="520" spans="1:10" s="31" customFormat="1" ht="33" x14ac:dyDescent="0.25">
      <c r="A520" s="14">
        <v>1017340</v>
      </c>
      <c r="B520" s="14">
        <v>7340</v>
      </c>
      <c r="C520" s="14" t="s">
        <v>64</v>
      </c>
      <c r="D520" s="9" t="s">
        <v>83</v>
      </c>
      <c r="E520" s="13" t="s">
        <v>646</v>
      </c>
      <c r="F520" s="6" t="s">
        <v>219</v>
      </c>
      <c r="G520" s="11">
        <v>23886030</v>
      </c>
      <c r="H520" s="68"/>
      <c r="I520" s="11">
        <v>100000</v>
      </c>
      <c r="J520" s="69"/>
    </row>
    <row r="521" spans="1:10" s="31" customFormat="1" ht="45" customHeight="1" x14ac:dyDescent="0.25">
      <c r="A521" s="14">
        <v>1017340</v>
      </c>
      <c r="B521" s="14">
        <v>7340</v>
      </c>
      <c r="C521" s="14" t="s">
        <v>64</v>
      </c>
      <c r="D521" s="9" t="s">
        <v>83</v>
      </c>
      <c r="E521" s="13" t="s">
        <v>647</v>
      </c>
      <c r="F521" s="6" t="s">
        <v>140</v>
      </c>
      <c r="G521" s="11">
        <v>1146400</v>
      </c>
      <c r="H521" s="68"/>
      <c r="I521" s="11">
        <v>200000</v>
      </c>
      <c r="J521" s="69">
        <v>17.445917655268666</v>
      </c>
    </row>
    <row r="522" spans="1:10" s="31" customFormat="1" ht="49.5" x14ac:dyDescent="0.25">
      <c r="A522" s="14">
        <v>1017670</v>
      </c>
      <c r="B522" s="14">
        <v>7670</v>
      </c>
      <c r="C522" s="14" t="s">
        <v>35</v>
      </c>
      <c r="D522" s="9" t="s">
        <v>36</v>
      </c>
      <c r="E522" s="13" t="s">
        <v>648</v>
      </c>
      <c r="F522" s="6">
        <v>2021</v>
      </c>
      <c r="G522" s="11"/>
      <c r="H522" s="68"/>
      <c r="I522" s="11">
        <v>1000000</v>
      </c>
      <c r="J522" s="6">
        <v>100</v>
      </c>
    </row>
    <row r="523" spans="1:10" s="31" customFormat="1" ht="82.5" x14ac:dyDescent="0.25">
      <c r="A523" s="14">
        <v>1017670</v>
      </c>
      <c r="B523" s="14">
        <v>7670</v>
      </c>
      <c r="C523" s="14" t="s">
        <v>35</v>
      </c>
      <c r="D523" s="9" t="s">
        <v>36</v>
      </c>
      <c r="E523" s="13" t="s">
        <v>649</v>
      </c>
      <c r="F523" s="6">
        <v>2021</v>
      </c>
      <c r="G523" s="11"/>
      <c r="H523" s="68"/>
      <c r="I523" s="11">
        <v>1000000</v>
      </c>
      <c r="J523" s="6">
        <v>100</v>
      </c>
    </row>
    <row r="524" spans="1:10" s="31" customFormat="1" ht="33" x14ac:dyDescent="0.25">
      <c r="A524" s="14">
        <v>1017670</v>
      </c>
      <c r="B524" s="14">
        <v>7670</v>
      </c>
      <c r="C524" s="14" t="s">
        <v>35</v>
      </c>
      <c r="D524" s="9" t="s">
        <v>36</v>
      </c>
      <c r="E524" s="13" t="s">
        <v>650</v>
      </c>
      <c r="F524" s="6">
        <v>2021</v>
      </c>
      <c r="G524" s="11"/>
      <c r="H524" s="68"/>
      <c r="I524" s="11">
        <v>1500000</v>
      </c>
      <c r="J524" s="6">
        <v>100</v>
      </c>
    </row>
    <row r="525" spans="1:10" s="31" customFormat="1" ht="33" x14ac:dyDescent="0.25">
      <c r="A525" s="14">
        <v>1017670</v>
      </c>
      <c r="B525" s="14">
        <v>7670</v>
      </c>
      <c r="C525" s="14" t="s">
        <v>35</v>
      </c>
      <c r="D525" s="9" t="s">
        <v>36</v>
      </c>
      <c r="E525" s="13" t="s">
        <v>651</v>
      </c>
      <c r="F525" s="6">
        <v>2021</v>
      </c>
      <c r="G525" s="11"/>
      <c r="H525" s="68"/>
      <c r="I525" s="11">
        <v>650000</v>
      </c>
      <c r="J525" s="6">
        <v>100</v>
      </c>
    </row>
    <row r="526" spans="1:10" s="31" customFormat="1" ht="33" x14ac:dyDescent="0.25">
      <c r="A526" s="14">
        <v>1017670</v>
      </c>
      <c r="B526" s="14">
        <v>7670</v>
      </c>
      <c r="C526" s="14" t="s">
        <v>35</v>
      </c>
      <c r="D526" s="9" t="s">
        <v>36</v>
      </c>
      <c r="E526" s="13" t="s">
        <v>652</v>
      </c>
      <c r="F526" s="6">
        <v>2021</v>
      </c>
      <c r="G526" s="11"/>
      <c r="H526" s="68"/>
      <c r="I526" s="11">
        <v>1000000</v>
      </c>
      <c r="J526" s="6">
        <v>100</v>
      </c>
    </row>
    <row r="527" spans="1:10" s="31" customFormat="1" x14ac:dyDescent="0.25">
      <c r="A527" s="4" t="s">
        <v>653</v>
      </c>
      <c r="B527" s="4"/>
      <c r="C527" s="4"/>
      <c r="D527" s="5" t="s">
        <v>654</v>
      </c>
      <c r="E527" s="13"/>
      <c r="F527" s="6"/>
      <c r="G527" s="67"/>
      <c r="H527" s="68"/>
      <c r="I527" s="30">
        <f>I529+I530+I531+I532+I533+I534+I535+I536+I537+I538+I539+I540+I541+I542+I543+I544</f>
        <v>35000000</v>
      </c>
      <c r="J527" s="30"/>
    </row>
    <row r="528" spans="1:10" s="31" customFormat="1" x14ac:dyDescent="0.25">
      <c r="A528" s="4" t="s">
        <v>655</v>
      </c>
      <c r="B528" s="4"/>
      <c r="C528" s="4"/>
      <c r="D528" s="7" t="s">
        <v>654</v>
      </c>
      <c r="E528" s="13"/>
      <c r="F528" s="6"/>
      <c r="G528" s="67"/>
      <c r="H528" s="68"/>
      <c r="I528" s="11"/>
      <c r="J528" s="6"/>
    </row>
    <row r="529" spans="1:10" s="31" customFormat="1" ht="33" x14ac:dyDescent="0.25">
      <c r="A529" s="14" t="s">
        <v>656</v>
      </c>
      <c r="B529" s="14" t="s">
        <v>19</v>
      </c>
      <c r="C529" s="14" t="s">
        <v>20</v>
      </c>
      <c r="D529" s="9" t="s">
        <v>657</v>
      </c>
      <c r="E529" s="10" t="s">
        <v>22</v>
      </c>
      <c r="F529" s="6"/>
      <c r="G529" s="11"/>
      <c r="H529" s="68"/>
      <c r="I529" s="11">
        <v>28750</v>
      </c>
      <c r="J529" s="6"/>
    </row>
    <row r="530" spans="1:10" s="31" customFormat="1" ht="33" x14ac:dyDescent="0.25">
      <c r="A530" s="14" t="s">
        <v>658</v>
      </c>
      <c r="B530" s="14" t="s">
        <v>659</v>
      </c>
      <c r="C530" s="14" t="s">
        <v>660</v>
      </c>
      <c r="D530" s="9" t="s">
        <v>661</v>
      </c>
      <c r="E530" s="13" t="s">
        <v>662</v>
      </c>
      <c r="F530" s="6"/>
      <c r="G530" s="11"/>
      <c r="H530" s="68"/>
      <c r="I530" s="11">
        <v>800000</v>
      </c>
      <c r="J530" s="68"/>
    </row>
    <row r="531" spans="1:10" s="31" customFormat="1" ht="33" x14ac:dyDescent="0.25">
      <c r="A531" s="14" t="s">
        <v>663</v>
      </c>
      <c r="B531" s="14" t="s">
        <v>664</v>
      </c>
      <c r="C531" s="14" t="s">
        <v>660</v>
      </c>
      <c r="D531" s="9" t="s">
        <v>665</v>
      </c>
      <c r="E531" s="13" t="s">
        <v>666</v>
      </c>
      <c r="F531" s="6"/>
      <c r="G531" s="11"/>
      <c r="H531" s="68"/>
      <c r="I531" s="11">
        <v>800000</v>
      </c>
      <c r="J531" s="6"/>
    </row>
    <row r="532" spans="1:10" s="31" customFormat="1" ht="33" x14ac:dyDescent="0.25">
      <c r="A532" s="14" t="s">
        <v>667</v>
      </c>
      <c r="B532" s="14" t="s">
        <v>668</v>
      </c>
      <c r="C532" s="14" t="s">
        <v>64</v>
      </c>
      <c r="D532" s="9" t="s">
        <v>669</v>
      </c>
      <c r="E532" s="13" t="s">
        <v>670</v>
      </c>
      <c r="F532" s="6" t="s">
        <v>134</v>
      </c>
      <c r="G532" s="11">
        <v>50513164</v>
      </c>
      <c r="H532" s="68">
        <v>10</v>
      </c>
      <c r="I532" s="11">
        <v>5000000</v>
      </c>
      <c r="J532" s="6">
        <v>20</v>
      </c>
    </row>
    <row r="533" spans="1:10" s="31" customFormat="1" ht="33" x14ac:dyDescent="0.25">
      <c r="A533" s="14" t="s">
        <v>667</v>
      </c>
      <c r="B533" s="14" t="s">
        <v>668</v>
      </c>
      <c r="C533" s="14" t="s">
        <v>64</v>
      </c>
      <c r="D533" s="9" t="s">
        <v>669</v>
      </c>
      <c r="E533" s="13" t="s">
        <v>671</v>
      </c>
      <c r="F533" s="6" t="s">
        <v>127</v>
      </c>
      <c r="G533" s="11">
        <v>12308090</v>
      </c>
      <c r="H533" s="68">
        <v>40</v>
      </c>
      <c r="I533" s="11">
        <v>4000000</v>
      </c>
      <c r="J533" s="6">
        <v>80</v>
      </c>
    </row>
    <row r="534" spans="1:10" s="31" customFormat="1" ht="33" x14ac:dyDescent="0.25">
      <c r="A534" s="14" t="s">
        <v>667</v>
      </c>
      <c r="B534" s="14" t="s">
        <v>668</v>
      </c>
      <c r="C534" s="14" t="s">
        <v>64</v>
      </c>
      <c r="D534" s="9" t="s">
        <v>669</v>
      </c>
      <c r="E534" s="13" t="s">
        <v>672</v>
      </c>
      <c r="F534" s="6" t="s">
        <v>134</v>
      </c>
      <c r="G534" s="11">
        <v>17300975</v>
      </c>
      <c r="H534" s="68"/>
      <c r="I534" s="11">
        <v>2000000</v>
      </c>
      <c r="J534" s="6">
        <v>12</v>
      </c>
    </row>
    <row r="535" spans="1:10" s="31" customFormat="1" ht="33" x14ac:dyDescent="0.25">
      <c r="A535" s="14" t="s">
        <v>667</v>
      </c>
      <c r="B535" s="14" t="s">
        <v>668</v>
      </c>
      <c r="C535" s="14" t="s">
        <v>64</v>
      </c>
      <c r="D535" s="9" t="s">
        <v>669</v>
      </c>
      <c r="E535" s="13" t="s">
        <v>673</v>
      </c>
      <c r="F535" s="6"/>
      <c r="G535" s="11">
        <v>63885832</v>
      </c>
      <c r="H535" s="68"/>
      <c r="I535" s="11">
        <v>7750000</v>
      </c>
      <c r="J535" s="6"/>
    </row>
    <row r="536" spans="1:10" s="31" customFormat="1" ht="33" x14ac:dyDescent="0.25">
      <c r="A536" s="14" t="s">
        <v>667</v>
      </c>
      <c r="B536" s="14" t="s">
        <v>668</v>
      </c>
      <c r="C536" s="14" t="s">
        <v>64</v>
      </c>
      <c r="D536" s="9" t="s">
        <v>669</v>
      </c>
      <c r="E536" s="13" t="s">
        <v>674</v>
      </c>
      <c r="F536" s="6" t="s">
        <v>134</v>
      </c>
      <c r="G536" s="11">
        <v>16858552</v>
      </c>
      <c r="H536" s="68"/>
      <c r="I536" s="11">
        <v>8595250</v>
      </c>
      <c r="J536" s="6"/>
    </row>
    <row r="537" spans="1:10" s="31" customFormat="1" ht="33" x14ac:dyDescent="0.25">
      <c r="A537" s="14" t="s">
        <v>667</v>
      </c>
      <c r="B537" s="14" t="s">
        <v>668</v>
      </c>
      <c r="C537" s="14" t="s">
        <v>64</v>
      </c>
      <c r="D537" s="9" t="s">
        <v>669</v>
      </c>
      <c r="E537" s="13" t="s">
        <v>675</v>
      </c>
      <c r="F537" s="6" t="s">
        <v>140</v>
      </c>
      <c r="G537" s="11">
        <v>7000000</v>
      </c>
      <c r="H537" s="68"/>
      <c r="I537" s="11">
        <v>100000</v>
      </c>
      <c r="J537" s="6">
        <v>1</v>
      </c>
    </row>
    <row r="538" spans="1:10" s="31" customFormat="1" ht="33" x14ac:dyDescent="0.25">
      <c r="A538" s="14" t="s">
        <v>667</v>
      </c>
      <c r="B538" s="14" t="s">
        <v>668</v>
      </c>
      <c r="C538" s="14" t="s">
        <v>64</v>
      </c>
      <c r="D538" s="9" t="s">
        <v>669</v>
      </c>
      <c r="E538" s="13" t="s">
        <v>676</v>
      </c>
      <c r="F538" s="6" t="s">
        <v>68</v>
      </c>
      <c r="G538" s="11">
        <v>3600000</v>
      </c>
      <c r="H538" s="68">
        <v>35</v>
      </c>
      <c r="I538" s="11">
        <v>2300000</v>
      </c>
      <c r="J538" s="6">
        <v>100</v>
      </c>
    </row>
    <row r="539" spans="1:10" s="31" customFormat="1" ht="33" x14ac:dyDescent="0.25">
      <c r="A539" s="14" t="s">
        <v>667</v>
      </c>
      <c r="B539" s="14" t="s">
        <v>668</v>
      </c>
      <c r="C539" s="14" t="s">
        <v>64</v>
      </c>
      <c r="D539" s="9" t="s">
        <v>669</v>
      </c>
      <c r="E539" s="13" t="s">
        <v>677</v>
      </c>
      <c r="F539" s="6" t="s">
        <v>68</v>
      </c>
      <c r="G539" s="11">
        <v>14945000</v>
      </c>
      <c r="H539" s="68"/>
      <c r="I539" s="11">
        <v>1640000</v>
      </c>
      <c r="J539" s="6"/>
    </row>
    <row r="540" spans="1:10" s="31" customFormat="1" ht="33" x14ac:dyDescent="0.25">
      <c r="A540" s="14" t="s">
        <v>667</v>
      </c>
      <c r="B540" s="14" t="s">
        <v>668</v>
      </c>
      <c r="C540" s="14" t="s">
        <v>64</v>
      </c>
      <c r="D540" s="9" t="s">
        <v>669</v>
      </c>
      <c r="E540" s="13" t="s">
        <v>678</v>
      </c>
      <c r="F540" s="6" t="s">
        <v>219</v>
      </c>
      <c r="G540" s="11">
        <v>3500000</v>
      </c>
      <c r="H540" s="68"/>
      <c r="I540" s="11">
        <v>10000</v>
      </c>
      <c r="J540" s="6">
        <v>1</v>
      </c>
    </row>
    <row r="541" spans="1:10" s="31" customFormat="1" ht="33" x14ac:dyDescent="0.25">
      <c r="A541" s="14" t="s">
        <v>667</v>
      </c>
      <c r="B541" s="14" t="s">
        <v>668</v>
      </c>
      <c r="C541" s="14" t="s">
        <v>64</v>
      </c>
      <c r="D541" s="9" t="s">
        <v>669</v>
      </c>
      <c r="E541" s="13" t="s">
        <v>679</v>
      </c>
      <c r="F541" s="6" t="s">
        <v>680</v>
      </c>
      <c r="G541" s="11">
        <v>50000000</v>
      </c>
      <c r="H541" s="68"/>
      <c r="I541" s="11">
        <v>10000</v>
      </c>
      <c r="J541" s="6">
        <v>1</v>
      </c>
    </row>
    <row r="542" spans="1:10" s="31" customFormat="1" ht="49.5" x14ac:dyDescent="0.25">
      <c r="A542" s="14" t="s">
        <v>667</v>
      </c>
      <c r="B542" s="14" t="s">
        <v>668</v>
      </c>
      <c r="C542" s="14" t="s">
        <v>64</v>
      </c>
      <c r="D542" s="9" t="s">
        <v>669</v>
      </c>
      <c r="E542" s="13" t="s">
        <v>681</v>
      </c>
      <c r="F542" s="6" t="s">
        <v>219</v>
      </c>
      <c r="G542" s="11">
        <v>10000000</v>
      </c>
      <c r="H542" s="68"/>
      <c r="I542" s="11">
        <v>10000</v>
      </c>
      <c r="J542" s="6">
        <v>1</v>
      </c>
    </row>
    <row r="543" spans="1:10" s="31" customFormat="1" ht="33" x14ac:dyDescent="0.25">
      <c r="A543" s="14" t="s">
        <v>667</v>
      </c>
      <c r="B543" s="14" t="s">
        <v>668</v>
      </c>
      <c r="C543" s="14" t="s">
        <v>64</v>
      </c>
      <c r="D543" s="9" t="s">
        <v>669</v>
      </c>
      <c r="E543" s="13" t="s">
        <v>682</v>
      </c>
      <c r="F543" s="6" t="s">
        <v>140</v>
      </c>
      <c r="G543" s="11">
        <v>4500000</v>
      </c>
      <c r="H543" s="68"/>
      <c r="I543" s="11">
        <v>456000</v>
      </c>
      <c r="J543" s="6"/>
    </row>
    <row r="544" spans="1:10" s="31" customFormat="1" ht="49.5" x14ac:dyDescent="0.25">
      <c r="A544" s="14" t="s">
        <v>683</v>
      </c>
      <c r="B544" s="14" t="s">
        <v>82</v>
      </c>
      <c r="C544" s="14" t="s">
        <v>64</v>
      </c>
      <c r="D544" s="9" t="s">
        <v>83</v>
      </c>
      <c r="E544" s="13" t="s">
        <v>684</v>
      </c>
      <c r="F544" s="6" t="s">
        <v>134</v>
      </c>
      <c r="G544" s="11">
        <v>8900000</v>
      </c>
      <c r="H544" s="68">
        <v>25</v>
      </c>
      <c r="I544" s="11">
        <v>1500000</v>
      </c>
      <c r="J544" s="6">
        <v>45</v>
      </c>
    </row>
    <row r="545" spans="1:10" s="31" customFormat="1" x14ac:dyDescent="0.25">
      <c r="A545" s="4" t="s">
        <v>653</v>
      </c>
      <c r="B545" s="4"/>
      <c r="C545" s="4"/>
      <c r="D545" s="5" t="s">
        <v>685</v>
      </c>
      <c r="E545" s="13"/>
      <c r="F545" s="6"/>
      <c r="G545" s="67"/>
      <c r="H545" s="68"/>
      <c r="I545" s="30">
        <f>SUM(I547:I551)</f>
        <v>4000000</v>
      </c>
      <c r="J545" s="30"/>
    </row>
    <row r="546" spans="1:10" s="31" customFormat="1" x14ac:dyDescent="0.25">
      <c r="A546" s="4" t="s">
        <v>655</v>
      </c>
      <c r="B546" s="4"/>
      <c r="C546" s="4"/>
      <c r="D546" s="7" t="s">
        <v>685</v>
      </c>
      <c r="E546" s="13"/>
      <c r="F546" s="6"/>
      <c r="G546" s="67"/>
      <c r="H546" s="68"/>
      <c r="I546" s="11"/>
      <c r="J546" s="6"/>
    </row>
    <row r="547" spans="1:10" s="31" customFormat="1" ht="33" x14ac:dyDescent="0.25">
      <c r="A547" s="14">
        <v>1110160</v>
      </c>
      <c r="B547" s="14" t="s">
        <v>19</v>
      </c>
      <c r="C547" s="14" t="s">
        <v>20</v>
      </c>
      <c r="D547" s="9" t="s">
        <v>686</v>
      </c>
      <c r="E547" s="10" t="s">
        <v>22</v>
      </c>
      <c r="F547" s="6">
        <v>2021</v>
      </c>
      <c r="G547" s="6"/>
      <c r="H547" s="6"/>
      <c r="I547" s="11">
        <v>173500</v>
      </c>
      <c r="J547" s="6"/>
    </row>
    <row r="548" spans="1:10" s="31" customFormat="1" ht="33" x14ac:dyDescent="0.25">
      <c r="A548" s="14">
        <v>1113132</v>
      </c>
      <c r="B548" s="14">
        <v>3132</v>
      </c>
      <c r="C548" s="14" t="s">
        <v>522</v>
      </c>
      <c r="D548" s="9" t="s">
        <v>687</v>
      </c>
      <c r="E548" s="10" t="s">
        <v>688</v>
      </c>
      <c r="F548" s="6">
        <v>2021</v>
      </c>
      <c r="G548" s="68"/>
      <c r="H548" s="6"/>
      <c r="I548" s="11">
        <v>50000</v>
      </c>
      <c r="J548" s="6"/>
    </row>
    <row r="549" spans="1:10" s="31" customFormat="1" x14ac:dyDescent="0.25">
      <c r="A549" s="14" t="s">
        <v>689</v>
      </c>
      <c r="B549" s="14">
        <v>7323</v>
      </c>
      <c r="C549" s="14" t="s">
        <v>64</v>
      </c>
      <c r="D549" s="9" t="s">
        <v>542</v>
      </c>
      <c r="E549" s="10" t="s">
        <v>690</v>
      </c>
      <c r="F549" s="6" t="s">
        <v>127</v>
      </c>
      <c r="G549" s="6"/>
      <c r="H549" s="6"/>
      <c r="I549" s="11">
        <v>2620400</v>
      </c>
      <c r="J549" s="6"/>
    </row>
    <row r="550" spans="1:10" s="31" customFormat="1" ht="33" x14ac:dyDescent="0.25">
      <c r="A550" s="14">
        <v>1117330</v>
      </c>
      <c r="B550" s="14">
        <v>7330</v>
      </c>
      <c r="C550" s="14" t="s">
        <v>64</v>
      </c>
      <c r="D550" s="9" t="s">
        <v>556</v>
      </c>
      <c r="E550" s="10" t="s">
        <v>691</v>
      </c>
      <c r="F550" s="6" t="s">
        <v>315</v>
      </c>
      <c r="G550" s="11">
        <v>2270600</v>
      </c>
      <c r="H550" s="6">
        <v>95</v>
      </c>
      <c r="I550" s="11">
        <v>1104100</v>
      </c>
      <c r="J550" s="70"/>
    </row>
    <row r="551" spans="1:10" s="31" customFormat="1" ht="33" x14ac:dyDescent="0.25">
      <c r="A551" s="14">
        <v>1117340</v>
      </c>
      <c r="B551" s="14">
        <v>7340</v>
      </c>
      <c r="C551" s="14" t="s">
        <v>64</v>
      </c>
      <c r="D551" s="9" t="s">
        <v>83</v>
      </c>
      <c r="E551" s="10" t="s">
        <v>692</v>
      </c>
      <c r="F551" s="6" t="s">
        <v>127</v>
      </c>
      <c r="G551" s="11">
        <v>1168500</v>
      </c>
      <c r="H551" s="6">
        <v>100</v>
      </c>
      <c r="I551" s="11">
        <v>52000</v>
      </c>
      <c r="J551" s="6">
        <v>100</v>
      </c>
    </row>
    <row r="552" spans="1:10" s="31" customFormat="1" ht="33" x14ac:dyDescent="0.25">
      <c r="A552" s="4" t="s">
        <v>693</v>
      </c>
      <c r="B552" s="4"/>
      <c r="C552" s="4"/>
      <c r="D552" s="5" t="s">
        <v>694</v>
      </c>
      <c r="E552" s="13"/>
      <c r="F552" s="6"/>
      <c r="G552" s="67"/>
      <c r="H552" s="30"/>
      <c r="I552" s="30">
        <f>SUM(I554:I584)</f>
        <v>741805000</v>
      </c>
      <c r="J552" s="30"/>
    </row>
    <row r="553" spans="1:10" s="31" customFormat="1" ht="33" x14ac:dyDescent="0.25">
      <c r="A553" s="4" t="s">
        <v>695</v>
      </c>
      <c r="B553" s="4"/>
      <c r="C553" s="4"/>
      <c r="D553" s="7" t="s">
        <v>694</v>
      </c>
      <c r="E553" s="13"/>
      <c r="F553" s="6"/>
      <c r="G553" s="67"/>
      <c r="H553" s="68"/>
      <c r="I553" s="11"/>
      <c r="J553" s="6"/>
    </row>
    <row r="554" spans="1:10" s="31" customFormat="1" ht="33" x14ac:dyDescent="0.25">
      <c r="A554" s="14">
        <v>1210160</v>
      </c>
      <c r="B554" s="14" t="s">
        <v>19</v>
      </c>
      <c r="C554" s="14" t="s">
        <v>20</v>
      </c>
      <c r="D554" s="9" t="s">
        <v>696</v>
      </c>
      <c r="E554" s="10" t="s">
        <v>22</v>
      </c>
      <c r="F554" s="6"/>
      <c r="G554" s="11"/>
      <c r="H554" s="68"/>
      <c r="I554" s="11">
        <v>500000</v>
      </c>
      <c r="J554" s="6"/>
    </row>
    <row r="555" spans="1:10" s="31" customFormat="1" ht="49.5" x14ac:dyDescent="0.25">
      <c r="A555" s="14" t="s">
        <v>697</v>
      </c>
      <c r="B555" s="14" t="s">
        <v>536</v>
      </c>
      <c r="C555" s="14" t="s">
        <v>537</v>
      </c>
      <c r="D555" s="9" t="s">
        <v>698</v>
      </c>
      <c r="E555" s="13" t="s">
        <v>699</v>
      </c>
      <c r="F555" s="6" t="s">
        <v>68</v>
      </c>
      <c r="G555" s="11">
        <v>2855500</v>
      </c>
      <c r="H555" s="68">
        <v>68.5</v>
      </c>
      <c r="I555" s="11">
        <v>900000</v>
      </c>
      <c r="J555" s="6">
        <v>100</v>
      </c>
    </row>
    <row r="556" spans="1:10" s="31" customFormat="1" ht="49.5" x14ac:dyDescent="0.25">
      <c r="A556" s="14" t="s">
        <v>697</v>
      </c>
      <c r="B556" s="14" t="s">
        <v>536</v>
      </c>
      <c r="C556" s="14" t="s">
        <v>537</v>
      </c>
      <c r="D556" s="9" t="s">
        <v>698</v>
      </c>
      <c r="E556" s="13" t="s">
        <v>700</v>
      </c>
      <c r="F556" s="6">
        <v>2021</v>
      </c>
      <c r="G556" s="11">
        <v>11000000</v>
      </c>
      <c r="H556" s="68"/>
      <c r="I556" s="11">
        <v>11000000</v>
      </c>
      <c r="J556" s="6">
        <v>100</v>
      </c>
    </row>
    <row r="557" spans="1:10" s="31" customFormat="1" ht="33" x14ac:dyDescent="0.25">
      <c r="A557" s="14">
        <v>1217310</v>
      </c>
      <c r="B557" s="14" t="s">
        <v>701</v>
      </c>
      <c r="C557" s="14" t="s">
        <v>64</v>
      </c>
      <c r="D557" s="9" t="s">
        <v>65</v>
      </c>
      <c r="E557" s="13" t="s">
        <v>702</v>
      </c>
      <c r="F557" s="6">
        <v>2021</v>
      </c>
      <c r="G557" s="11">
        <v>3000000</v>
      </c>
      <c r="H557" s="68"/>
      <c r="I557" s="11">
        <v>3000000</v>
      </c>
      <c r="J557" s="6">
        <v>100</v>
      </c>
    </row>
    <row r="558" spans="1:10" s="31" customFormat="1" ht="33" x14ac:dyDescent="0.25">
      <c r="A558" s="14">
        <v>1217310</v>
      </c>
      <c r="B558" s="14" t="s">
        <v>701</v>
      </c>
      <c r="C558" s="14" t="s">
        <v>64</v>
      </c>
      <c r="D558" s="9" t="s">
        <v>65</v>
      </c>
      <c r="E558" s="13" t="s">
        <v>703</v>
      </c>
      <c r="F558" s="6" t="s">
        <v>704</v>
      </c>
      <c r="G558" s="11">
        <v>8659226</v>
      </c>
      <c r="H558" s="68">
        <v>46</v>
      </c>
      <c r="I558" s="11">
        <v>5000000</v>
      </c>
      <c r="J558" s="6">
        <v>100</v>
      </c>
    </row>
    <row r="559" spans="1:10" s="31" customFormat="1" ht="33" x14ac:dyDescent="0.25">
      <c r="A559" s="14">
        <v>1217310</v>
      </c>
      <c r="B559" s="14" t="s">
        <v>701</v>
      </c>
      <c r="C559" s="14" t="s">
        <v>64</v>
      </c>
      <c r="D559" s="9" t="s">
        <v>65</v>
      </c>
      <c r="E559" s="13" t="s">
        <v>705</v>
      </c>
      <c r="F559" s="6">
        <v>2021</v>
      </c>
      <c r="G559" s="11">
        <v>1000000</v>
      </c>
      <c r="H559" s="68"/>
      <c r="I559" s="11">
        <v>1000000</v>
      </c>
      <c r="J559" s="6">
        <v>100</v>
      </c>
    </row>
    <row r="560" spans="1:10" s="31" customFormat="1" ht="33" x14ac:dyDescent="0.25">
      <c r="A560" s="14">
        <v>1217310</v>
      </c>
      <c r="B560" s="14" t="s">
        <v>701</v>
      </c>
      <c r="C560" s="14" t="s">
        <v>64</v>
      </c>
      <c r="D560" s="9" t="s">
        <v>65</v>
      </c>
      <c r="E560" s="13" t="s">
        <v>706</v>
      </c>
      <c r="F560" s="6">
        <v>2021</v>
      </c>
      <c r="G560" s="11">
        <v>300000</v>
      </c>
      <c r="H560" s="68"/>
      <c r="I560" s="11">
        <v>300000</v>
      </c>
      <c r="J560" s="6">
        <v>100</v>
      </c>
    </row>
    <row r="561" spans="1:10" s="31" customFormat="1" ht="33" x14ac:dyDescent="0.25">
      <c r="A561" s="14">
        <v>1217310</v>
      </c>
      <c r="B561" s="14" t="s">
        <v>701</v>
      </c>
      <c r="C561" s="14" t="s">
        <v>64</v>
      </c>
      <c r="D561" s="9" t="s">
        <v>65</v>
      </c>
      <c r="E561" s="13" t="s">
        <v>707</v>
      </c>
      <c r="F561" s="6" t="s">
        <v>708</v>
      </c>
      <c r="G561" s="11">
        <v>85764593</v>
      </c>
      <c r="H561" s="68">
        <v>2</v>
      </c>
      <c r="I561" s="11">
        <v>15000000</v>
      </c>
      <c r="J561" s="6">
        <v>19</v>
      </c>
    </row>
    <row r="562" spans="1:10" s="31" customFormat="1" ht="33" x14ac:dyDescent="0.25">
      <c r="A562" s="14">
        <v>1217310</v>
      </c>
      <c r="B562" s="14" t="s">
        <v>701</v>
      </c>
      <c r="C562" s="14" t="s">
        <v>64</v>
      </c>
      <c r="D562" s="9" t="s">
        <v>65</v>
      </c>
      <c r="E562" s="13" t="s">
        <v>709</v>
      </c>
      <c r="F562" s="6" t="s">
        <v>710</v>
      </c>
      <c r="G562" s="11">
        <v>89663654</v>
      </c>
      <c r="H562" s="68">
        <v>45</v>
      </c>
      <c r="I562" s="11">
        <f>45263000-2000000</f>
        <v>43263000</v>
      </c>
      <c r="J562" s="6">
        <v>96</v>
      </c>
    </row>
    <row r="563" spans="1:10" s="31" customFormat="1" ht="33" x14ac:dyDescent="0.25">
      <c r="A563" s="14">
        <v>1217310</v>
      </c>
      <c r="B563" s="14" t="s">
        <v>701</v>
      </c>
      <c r="C563" s="14" t="s">
        <v>64</v>
      </c>
      <c r="D563" s="9" t="s">
        <v>65</v>
      </c>
      <c r="E563" s="13" t="s">
        <v>711</v>
      </c>
      <c r="F563" s="6" t="s">
        <v>712</v>
      </c>
      <c r="G563" s="11">
        <v>1000000</v>
      </c>
      <c r="H563" s="68"/>
      <c r="I563" s="11">
        <v>1000000</v>
      </c>
      <c r="J563" s="6">
        <v>100</v>
      </c>
    </row>
    <row r="564" spans="1:10" s="31" customFormat="1" ht="33" x14ac:dyDescent="0.25">
      <c r="A564" s="14">
        <v>1217310</v>
      </c>
      <c r="B564" s="14" t="s">
        <v>701</v>
      </c>
      <c r="C564" s="14" t="s">
        <v>64</v>
      </c>
      <c r="D564" s="9" t="s">
        <v>65</v>
      </c>
      <c r="E564" s="13" t="s">
        <v>713</v>
      </c>
      <c r="F564" s="6" t="s">
        <v>712</v>
      </c>
      <c r="G564" s="11">
        <v>114384791</v>
      </c>
      <c r="H564" s="68"/>
      <c r="I564" s="11">
        <v>500000</v>
      </c>
      <c r="J564" s="6">
        <v>1</v>
      </c>
    </row>
    <row r="565" spans="1:10" s="31" customFormat="1" ht="33" x14ac:dyDescent="0.25">
      <c r="A565" s="14">
        <v>1217310</v>
      </c>
      <c r="B565" s="14" t="s">
        <v>701</v>
      </c>
      <c r="C565" s="14" t="s">
        <v>64</v>
      </c>
      <c r="D565" s="9" t="s">
        <v>65</v>
      </c>
      <c r="E565" s="13" t="s">
        <v>714</v>
      </c>
      <c r="F565" s="6" t="s">
        <v>712</v>
      </c>
      <c r="G565" s="11">
        <v>1000000</v>
      </c>
      <c r="H565" s="68"/>
      <c r="I565" s="11">
        <v>1000000</v>
      </c>
      <c r="J565" s="6">
        <v>100</v>
      </c>
    </row>
    <row r="566" spans="1:10" s="31" customFormat="1" ht="33" x14ac:dyDescent="0.25">
      <c r="A566" s="14">
        <v>1217310</v>
      </c>
      <c r="B566" s="14" t="s">
        <v>701</v>
      </c>
      <c r="C566" s="14" t="s">
        <v>64</v>
      </c>
      <c r="D566" s="9" t="s">
        <v>65</v>
      </c>
      <c r="E566" s="13" t="s">
        <v>715</v>
      </c>
      <c r="F566" s="6" t="s">
        <v>710</v>
      </c>
      <c r="G566" s="11">
        <v>32582549</v>
      </c>
      <c r="H566" s="68">
        <v>75</v>
      </c>
      <c r="I566" s="11">
        <v>1835700</v>
      </c>
      <c r="J566" s="6">
        <v>81</v>
      </c>
    </row>
    <row r="567" spans="1:10" s="31" customFormat="1" ht="99" x14ac:dyDescent="0.25">
      <c r="A567" s="14">
        <v>1217310</v>
      </c>
      <c r="B567" s="14" t="s">
        <v>701</v>
      </c>
      <c r="C567" s="14" t="s">
        <v>64</v>
      </c>
      <c r="D567" s="9" t="s">
        <v>65</v>
      </c>
      <c r="E567" s="13" t="s">
        <v>716</v>
      </c>
      <c r="F567" s="6" t="s">
        <v>710</v>
      </c>
      <c r="G567" s="11">
        <v>38709121</v>
      </c>
      <c r="H567" s="68">
        <v>57</v>
      </c>
      <c r="I567" s="11">
        <v>10000000</v>
      </c>
      <c r="J567" s="68">
        <v>83</v>
      </c>
    </row>
    <row r="568" spans="1:10" s="31" customFormat="1" ht="49.5" x14ac:dyDescent="0.25">
      <c r="A568" s="14">
        <v>1217310</v>
      </c>
      <c r="B568" s="14" t="s">
        <v>701</v>
      </c>
      <c r="C568" s="14" t="s">
        <v>64</v>
      </c>
      <c r="D568" s="9" t="s">
        <v>65</v>
      </c>
      <c r="E568" s="13" t="s">
        <v>717</v>
      </c>
      <c r="F568" s="6" t="s">
        <v>712</v>
      </c>
      <c r="G568" s="11">
        <v>52016921</v>
      </c>
      <c r="H568" s="68">
        <v>1</v>
      </c>
      <c r="I568" s="11">
        <v>5401300</v>
      </c>
      <c r="J568" s="6">
        <v>12</v>
      </c>
    </row>
    <row r="569" spans="1:10" s="31" customFormat="1" ht="33" x14ac:dyDescent="0.25">
      <c r="A569" s="14" t="s">
        <v>718</v>
      </c>
      <c r="B569" s="14" t="s">
        <v>701</v>
      </c>
      <c r="C569" s="14" t="s">
        <v>64</v>
      </c>
      <c r="D569" s="9" t="s">
        <v>65</v>
      </c>
      <c r="E569" s="13" t="s">
        <v>719</v>
      </c>
      <c r="F569" s="6" t="s">
        <v>68</v>
      </c>
      <c r="G569" s="11">
        <v>11193061</v>
      </c>
      <c r="H569" s="68">
        <v>53</v>
      </c>
      <c r="I569" s="11">
        <v>10887400</v>
      </c>
      <c r="J569" s="6">
        <v>100</v>
      </c>
    </row>
    <row r="570" spans="1:10" s="31" customFormat="1" ht="49.5" x14ac:dyDescent="0.25">
      <c r="A570" s="14" t="s">
        <v>718</v>
      </c>
      <c r="B570" s="14" t="s">
        <v>701</v>
      </c>
      <c r="C570" s="14" t="s">
        <v>64</v>
      </c>
      <c r="D570" s="9" t="s">
        <v>65</v>
      </c>
      <c r="E570" s="13" t="s">
        <v>720</v>
      </c>
      <c r="F570" s="6" t="s">
        <v>68</v>
      </c>
      <c r="G570" s="11">
        <v>7297258</v>
      </c>
      <c r="H570" s="68">
        <v>31.3</v>
      </c>
      <c r="I570" s="11">
        <v>7285600</v>
      </c>
      <c r="J570" s="6">
        <v>100</v>
      </c>
    </row>
    <row r="571" spans="1:10" s="31" customFormat="1" ht="33" x14ac:dyDescent="0.25">
      <c r="A571" s="14" t="s">
        <v>718</v>
      </c>
      <c r="B571" s="14" t="s">
        <v>701</v>
      </c>
      <c r="C571" s="14" t="s">
        <v>64</v>
      </c>
      <c r="D571" s="9" t="s">
        <v>65</v>
      </c>
      <c r="E571" s="13" t="s">
        <v>721</v>
      </c>
      <c r="F571" s="6" t="s">
        <v>68</v>
      </c>
      <c r="G571" s="11">
        <v>6591381</v>
      </c>
      <c r="H571" s="68">
        <v>3.1</v>
      </c>
      <c r="I571" s="11">
        <v>3000000</v>
      </c>
      <c r="J571" s="69">
        <v>45.513982578157744</v>
      </c>
    </row>
    <row r="572" spans="1:10" s="31" customFormat="1" ht="33" x14ac:dyDescent="0.25">
      <c r="A572" s="14" t="s">
        <v>718</v>
      </c>
      <c r="B572" s="14" t="s">
        <v>701</v>
      </c>
      <c r="C572" s="14" t="s">
        <v>64</v>
      </c>
      <c r="D572" s="9" t="s">
        <v>65</v>
      </c>
      <c r="E572" s="13" t="s">
        <v>722</v>
      </c>
      <c r="F572" s="6" t="s">
        <v>149</v>
      </c>
      <c r="G572" s="11">
        <v>4516764</v>
      </c>
      <c r="H572" s="68">
        <v>63</v>
      </c>
      <c r="I572" s="11">
        <v>1700000</v>
      </c>
      <c r="J572" s="6">
        <v>100</v>
      </c>
    </row>
    <row r="573" spans="1:10" s="31" customFormat="1" ht="33" x14ac:dyDescent="0.25">
      <c r="A573" s="14" t="s">
        <v>718</v>
      </c>
      <c r="B573" s="14" t="s">
        <v>701</v>
      </c>
      <c r="C573" s="14" t="s">
        <v>64</v>
      </c>
      <c r="D573" s="9" t="s">
        <v>65</v>
      </c>
      <c r="E573" s="13" t="s">
        <v>723</v>
      </c>
      <c r="F573" s="6" t="s">
        <v>127</v>
      </c>
      <c r="G573" s="11">
        <v>5183966</v>
      </c>
      <c r="H573" s="68">
        <v>75</v>
      </c>
      <c r="I573" s="11">
        <v>1300000</v>
      </c>
      <c r="J573" s="6">
        <v>100</v>
      </c>
    </row>
    <row r="574" spans="1:10" s="31" customFormat="1" ht="33" x14ac:dyDescent="0.25">
      <c r="A574" s="14" t="s">
        <v>724</v>
      </c>
      <c r="B574" s="14" t="s">
        <v>82</v>
      </c>
      <c r="C574" s="14" t="s">
        <v>64</v>
      </c>
      <c r="D574" s="9" t="s">
        <v>83</v>
      </c>
      <c r="E574" s="13" t="s">
        <v>725</v>
      </c>
      <c r="F574" s="6" t="s">
        <v>149</v>
      </c>
      <c r="G574" s="11">
        <v>8032243</v>
      </c>
      <c r="H574" s="68">
        <v>57</v>
      </c>
      <c r="I574" s="11">
        <v>1327000</v>
      </c>
      <c r="J574" s="6">
        <v>75</v>
      </c>
    </row>
    <row r="575" spans="1:10" s="31" customFormat="1" ht="49.5" x14ac:dyDescent="0.25">
      <c r="A575" s="14" t="s">
        <v>724</v>
      </c>
      <c r="B575" s="14" t="s">
        <v>82</v>
      </c>
      <c r="C575" s="14" t="s">
        <v>64</v>
      </c>
      <c r="D575" s="9" t="s">
        <v>83</v>
      </c>
      <c r="E575" s="13" t="s">
        <v>726</v>
      </c>
      <c r="F575" s="6" t="s">
        <v>68</v>
      </c>
      <c r="G575" s="11">
        <v>1041649</v>
      </c>
      <c r="H575" s="68">
        <v>25.4</v>
      </c>
      <c r="I575" s="11">
        <v>800000</v>
      </c>
      <c r="J575" s="6">
        <v>100</v>
      </c>
    </row>
    <row r="576" spans="1:10" s="31" customFormat="1" ht="33" x14ac:dyDescent="0.25">
      <c r="A576" s="14" t="s">
        <v>718</v>
      </c>
      <c r="B576" s="14" t="s">
        <v>701</v>
      </c>
      <c r="C576" s="14" t="s">
        <v>64</v>
      </c>
      <c r="D576" s="9" t="s">
        <v>65</v>
      </c>
      <c r="E576" s="13" t="s">
        <v>727</v>
      </c>
      <c r="F576" s="6">
        <v>2021</v>
      </c>
      <c r="G576" s="11">
        <v>4200000</v>
      </c>
      <c r="H576" s="68"/>
      <c r="I576" s="11">
        <v>2000000</v>
      </c>
      <c r="J576" s="69">
        <v>47.6</v>
      </c>
    </row>
    <row r="577" spans="1:10" s="31" customFormat="1" x14ac:dyDescent="0.25">
      <c r="A577" s="8">
        <v>1217670</v>
      </c>
      <c r="B577" s="8">
        <v>7670</v>
      </c>
      <c r="C577" s="8" t="s">
        <v>35</v>
      </c>
      <c r="D577" s="9" t="s">
        <v>728</v>
      </c>
      <c r="E577" s="13" t="s">
        <v>729</v>
      </c>
      <c r="F577" s="6">
        <v>2021</v>
      </c>
      <c r="G577" s="11"/>
      <c r="H577" s="68"/>
      <c r="I577" s="11">
        <v>2000000</v>
      </c>
      <c r="J577" s="6">
        <v>100</v>
      </c>
    </row>
    <row r="578" spans="1:10" s="31" customFormat="1" x14ac:dyDescent="0.25">
      <c r="A578" s="8">
        <v>1217670</v>
      </c>
      <c r="B578" s="8">
        <v>7670</v>
      </c>
      <c r="C578" s="8" t="s">
        <v>35</v>
      </c>
      <c r="D578" s="9" t="s">
        <v>728</v>
      </c>
      <c r="E578" s="13" t="s">
        <v>730</v>
      </c>
      <c r="F578" s="6">
        <v>2021</v>
      </c>
      <c r="G578" s="11"/>
      <c r="H578" s="68"/>
      <c r="I578" s="11">
        <v>1500000</v>
      </c>
      <c r="J578" s="6">
        <v>100</v>
      </c>
    </row>
    <row r="579" spans="1:10" s="31" customFormat="1" ht="33" x14ac:dyDescent="0.25">
      <c r="A579" s="8" t="s">
        <v>731</v>
      </c>
      <c r="B579" s="8" t="s">
        <v>34</v>
      </c>
      <c r="C579" s="8" t="s">
        <v>35</v>
      </c>
      <c r="D579" s="9" t="s">
        <v>36</v>
      </c>
      <c r="E579" s="13" t="s">
        <v>732</v>
      </c>
      <c r="F579" s="6">
        <v>2021</v>
      </c>
      <c r="G579" s="11"/>
      <c r="H579" s="68"/>
      <c r="I579" s="11">
        <v>7814000</v>
      </c>
      <c r="J579" s="6">
        <v>100</v>
      </c>
    </row>
    <row r="580" spans="1:10" s="31" customFormat="1" x14ac:dyDescent="0.25">
      <c r="A580" s="20" t="s">
        <v>731</v>
      </c>
      <c r="B580" s="20" t="s">
        <v>34</v>
      </c>
      <c r="C580" s="20" t="s">
        <v>35</v>
      </c>
      <c r="D580" s="19" t="s">
        <v>36</v>
      </c>
      <c r="E580" s="10" t="s">
        <v>733</v>
      </c>
      <c r="F580" s="6">
        <v>2021</v>
      </c>
      <c r="G580" s="11"/>
      <c r="H580" s="68"/>
      <c r="I580" s="11">
        <f>30000000+55000000+32000000+74500000</f>
        <v>191500000</v>
      </c>
      <c r="J580" s="6">
        <v>100</v>
      </c>
    </row>
    <row r="581" spans="1:10" s="31" customFormat="1" x14ac:dyDescent="0.25">
      <c r="A581" s="8" t="s">
        <v>731</v>
      </c>
      <c r="B581" s="8" t="s">
        <v>34</v>
      </c>
      <c r="C581" s="8" t="s">
        <v>35</v>
      </c>
      <c r="D581" s="9" t="s">
        <v>36</v>
      </c>
      <c r="E581" s="13" t="s">
        <v>734</v>
      </c>
      <c r="F581" s="6">
        <v>2021</v>
      </c>
      <c r="G581" s="11"/>
      <c r="H581" s="68"/>
      <c r="I581" s="11">
        <f>60000000+15000000+35000000+491000+4000000+1000000</f>
        <v>115491000</v>
      </c>
      <c r="J581" s="6">
        <v>100</v>
      </c>
    </row>
    <row r="582" spans="1:10" s="31" customFormat="1" ht="33.75" customHeight="1" x14ac:dyDescent="0.25">
      <c r="A582" s="8" t="s">
        <v>731</v>
      </c>
      <c r="B582" s="8" t="s">
        <v>34</v>
      </c>
      <c r="C582" s="8" t="s">
        <v>35</v>
      </c>
      <c r="D582" s="9" t="s">
        <v>36</v>
      </c>
      <c r="E582" s="13" t="s">
        <v>735</v>
      </c>
      <c r="F582" s="6">
        <v>2021</v>
      </c>
      <c r="G582" s="11"/>
      <c r="H582" s="68"/>
      <c r="I582" s="11">
        <f>175000000+38000000</f>
        <v>213000000</v>
      </c>
      <c r="J582" s="6">
        <v>100</v>
      </c>
    </row>
    <row r="583" spans="1:10" s="31" customFormat="1" ht="33" x14ac:dyDescent="0.25">
      <c r="A583" s="8" t="s">
        <v>731</v>
      </c>
      <c r="B583" s="8" t="s">
        <v>34</v>
      </c>
      <c r="C583" s="8" t="s">
        <v>35</v>
      </c>
      <c r="D583" s="9" t="s">
        <v>36</v>
      </c>
      <c r="E583" s="13" t="s">
        <v>736</v>
      </c>
      <c r="F583" s="6">
        <v>2021</v>
      </c>
      <c r="G583" s="11"/>
      <c r="H583" s="68"/>
      <c r="I583" s="11">
        <f>11500000+40000000</f>
        <v>51500000</v>
      </c>
      <c r="J583" s="6">
        <v>100</v>
      </c>
    </row>
    <row r="584" spans="1:10" s="31" customFormat="1" x14ac:dyDescent="0.25">
      <c r="A584" s="8" t="s">
        <v>731</v>
      </c>
      <c r="B584" s="8" t="s">
        <v>34</v>
      </c>
      <c r="C584" s="8" t="s">
        <v>35</v>
      </c>
      <c r="D584" s="9" t="s">
        <v>36</v>
      </c>
      <c r="E584" s="13" t="s">
        <v>737</v>
      </c>
      <c r="F584" s="6">
        <v>2021</v>
      </c>
      <c r="G584" s="11"/>
      <c r="H584" s="68"/>
      <c r="I584" s="11">
        <f>3000000+28000000</f>
        <v>31000000</v>
      </c>
      <c r="J584" s="6">
        <v>100</v>
      </c>
    </row>
    <row r="585" spans="1:10" s="31" customFormat="1" x14ac:dyDescent="0.25">
      <c r="A585" s="15">
        <v>1400000</v>
      </c>
      <c r="B585" s="15"/>
      <c r="C585" s="15"/>
      <c r="D585" s="16" t="s">
        <v>738</v>
      </c>
      <c r="E585" s="13"/>
      <c r="F585" s="6"/>
      <c r="G585" s="11"/>
      <c r="H585" s="68"/>
      <c r="I585" s="30">
        <f>SUM(I587)</f>
        <v>35000000</v>
      </c>
      <c r="J585" s="30"/>
    </row>
    <row r="586" spans="1:10" s="31" customFormat="1" x14ac:dyDescent="0.25">
      <c r="A586" s="16">
        <v>1410000</v>
      </c>
      <c r="B586" s="16"/>
      <c r="C586" s="71"/>
      <c r="D586" s="72" t="s">
        <v>738</v>
      </c>
      <c r="E586" s="13"/>
      <c r="F586" s="6"/>
      <c r="G586" s="11"/>
      <c r="H586" s="68"/>
      <c r="I586" s="11"/>
      <c r="J586" s="6"/>
    </row>
    <row r="587" spans="1:10" s="31" customFormat="1" ht="33" x14ac:dyDescent="0.25">
      <c r="A587" s="8" t="s">
        <v>739</v>
      </c>
      <c r="B587" s="8" t="s">
        <v>740</v>
      </c>
      <c r="C587" s="8" t="s">
        <v>29</v>
      </c>
      <c r="D587" s="9" t="s">
        <v>741</v>
      </c>
      <c r="E587" s="13" t="s">
        <v>742</v>
      </c>
      <c r="F587" s="6">
        <v>2021</v>
      </c>
      <c r="G587" s="11"/>
      <c r="H587" s="68"/>
      <c r="I587" s="11">
        <v>35000000</v>
      </c>
      <c r="J587" s="6"/>
    </row>
    <row r="588" spans="1:10" s="31" customFormat="1" x14ac:dyDescent="0.25">
      <c r="A588" s="4" t="s">
        <v>743</v>
      </c>
      <c r="B588" s="4"/>
      <c r="C588" s="4"/>
      <c r="D588" s="5" t="s">
        <v>744</v>
      </c>
      <c r="E588" s="13"/>
      <c r="F588" s="6"/>
      <c r="G588" s="67"/>
      <c r="H588" s="68"/>
      <c r="I588" s="30">
        <f>SUM(I590:I607)</f>
        <v>8375400</v>
      </c>
      <c r="J588" s="30"/>
    </row>
    <row r="589" spans="1:10" s="31" customFormat="1" x14ac:dyDescent="0.25">
      <c r="A589" s="4" t="s">
        <v>745</v>
      </c>
      <c r="B589" s="4"/>
      <c r="C589" s="4"/>
      <c r="D589" s="7" t="s">
        <v>744</v>
      </c>
      <c r="E589" s="13"/>
      <c r="F589" s="6"/>
      <c r="G589" s="67"/>
      <c r="H589" s="68"/>
      <c r="I589" s="11"/>
      <c r="J589" s="6"/>
    </row>
    <row r="590" spans="1:10" s="31" customFormat="1" ht="33" x14ac:dyDescent="0.25">
      <c r="A590" s="8" t="s">
        <v>746</v>
      </c>
      <c r="B590" s="8" t="s">
        <v>19</v>
      </c>
      <c r="C590" s="8" t="s">
        <v>20</v>
      </c>
      <c r="D590" s="9" t="s">
        <v>747</v>
      </c>
      <c r="E590" s="10" t="s">
        <v>22</v>
      </c>
      <c r="F590" s="6">
        <v>2021</v>
      </c>
      <c r="G590" s="67"/>
      <c r="H590" s="68"/>
      <c r="I590" s="11">
        <v>420000</v>
      </c>
      <c r="J590" s="6"/>
    </row>
    <row r="591" spans="1:10" s="31" customFormat="1" ht="49.5" x14ac:dyDescent="0.25">
      <c r="A591" s="8" t="s">
        <v>748</v>
      </c>
      <c r="B591" s="8" t="s">
        <v>701</v>
      </c>
      <c r="C591" s="8" t="s">
        <v>64</v>
      </c>
      <c r="D591" s="9" t="s">
        <v>65</v>
      </c>
      <c r="E591" s="13" t="s">
        <v>749</v>
      </c>
      <c r="F591" s="6">
        <v>2021</v>
      </c>
      <c r="G591" s="67"/>
      <c r="H591" s="68"/>
      <c r="I591" s="11">
        <v>1200000</v>
      </c>
      <c r="J591" s="6">
        <v>100</v>
      </c>
    </row>
    <row r="592" spans="1:10" s="31" customFormat="1" ht="49.5" x14ac:dyDescent="0.25">
      <c r="A592" s="8" t="s">
        <v>748</v>
      </c>
      <c r="B592" s="8" t="s">
        <v>701</v>
      </c>
      <c r="C592" s="8" t="s">
        <v>64</v>
      </c>
      <c r="D592" s="9" t="s">
        <v>65</v>
      </c>
      <c r="E592" s="13" t="s">
        <v>750</v>
      </c>
      <c r="F592" s="6">
        <v>2021</v>
      </c>
      <c r="G592" s="67"/>
      <c r="H592" s="68"/>
      <c r="I592" s="11">
        <v>160000</v>
      </c>
      <c r="J592" s="6">
        <v>100</v>
      </c>
    </row>
    <row r="593" spans="1:10" s="31" customFormat="1" ht="66" x14ac:dyDescent="0.25">
      <c r="A593" s="8" t="s">
        <v>751</v>
      </c>
      <c r="B593" s="8" t="s">
        <v>752</v>
      </c>
      <c r="C593" s="8" t="s">
        <v>64</v>
      </c>
      <c r="D593" s="9" t="s">
        <v>753</v>
      </c>
      <c r="E593" s="13" t="s">
        <v>754</v>
      </c>
      <c r="F593" s="6">
        <v>2021</v>
      </c>
      <c r="G593" s="67"/>
      <c r="H593" s="68"/>
      <c r="I593" s="11">
        <v>55000</v>
      </c>
      <c r="J593" s="6">
        <v>100</v>
      </c>
    </row>
    <row r="594" spans="1:10" s="31" customFormat="1" ht="66" x14ac:dyDescent="0.25">
      <c r="A594" s="8" t="s">
        <v>751</v>
      </c>
      <c r="B594" s="8" t="s">
        <v>752</v>
      </c>
      <c r="C594" s="8" t="s">
        <v>64</v>
      </c>
      <c r="D594" s="9" t="s">
        <v>753</v>
      </c>
      <c r="E594" s="13" t="s">
        <v>755</v>
      </c>
      <c r="F594" s="6">
        <v>2021</v>
      </c>
      <c r="G594" s="67"/>
      <c r="H594" s="68"/>
      <c r="I594" s="11">
        <v>95200</v>
      </c>
      <c r="J594" s="6">
        <v>100</v>
      </c>
    </row>
    <row r="595" spans="1:10" s="31" customFormat="1" ht="82.5" x14ac:dyDescent="0.25">
      <c r="A595" s="8" t="s">
        <v>751</v>
      </c>
      <c r="B595" s="8" t="s">
        <v>752</v>
      </c>
      <c r="C595" s="8" t="s">
        <v>64</v>
      </c>
      <c r="D595" s="9" t="s">
        <v>753</v>
      </c>
      <c r="E595" s="13" t="s">
        <v>756</v>
      </c>
      <c r="F595" s="6">
        <v>2021</v>
      </c>
      <c r="G595" s="67"/>
      <c r="H595" s="68"/>
      <c r="I595" s="11">
        <v>1000000</v>
      </c>
      <c r="J595" s="6">
        <v>100</v>
      </c>
    </row>
    <row r="596" spans="1:10" s="31" customFormat="1" ht="33" x14ac:dyDescent="0.25">
      <c r="A596" s="8" t="s">
        <v>751</v>
      </c>
      <c r="B596" s="8" t="s">
        <v>752</v>
      </c>
      <c r="C596" s="8" t="s">
        <v>64</v>
      </c>
      <c r="D596" s="9" t="s">
        <v>753</v>
      </c>
      <c r="E596" s="13" t="s">
        <v>757</v>
      </c>
      <c r="F596" s="6">
        <v>2021</v>
      </c>
      <c r="G596" s="67"/>
      <c r="H596" s="68"/>
      <c r="I596" s="11">
        <v>397293</v>
      </c>
      <c r="J596" s="6">
        <v>100</v>
      </c>
    </row>
    <row r="597" spans="1:10" s="31" customFormat="1" ht="33" x14ac:dyDescent="0.25">
      <c r="A597" s="8" t="s">
        <v>751</v>
      </c>
      <c r="B597" s="8" t="s">
        <v>752</v>
      </c>
      <c r="C597" s="8" t="s">
        <v>64</v>
      </c>
      <c r="D597" s="9" t="s">
        <v>753</v>
      </c>
      <c r="E597" s="13" t="s">
        <v>758</v>
      </c>
      <c r="F597" s="6">
        <v>2021</v>
      </c>
      <c r="G597" s="67"/>
      <c r="H597" s="68"/>
      <c r="I597" s="11" t="s">
        <v>759</v>
      </c>
      <c r="J597" s="6">
        <v>100</v>
      </c>
    </row>
    <row r="598" spans="1:10" s="31" customFormat="1" ht="49.5" x14ac:dyDescent="0.25">
      <c r="A598" s="8" t="s">
        <v>751</v>
      </c>
      <c r="B598" s="8" t="s">
        <v>752</v>
      </c>
      <c r="C598" s="8" t="s">
        <v>64</v>
      </c>
      <c r="D598" s="9" t="s">
        <v>753</v>
      </c>
      <c r="E598" s="13" t="s">
        <v>760</v>
      </c>
      <c r="F598" s="6">
        <v>2021</v>
      </c>
      <c r="G598" s="67"/>
      <c r="H598" s="68"/>
      <c r="I598" s="11">
        <v>177097</v>
      </c>
      <c r="J598" s="6">
        <v>100</v>
      </c>
    </row>
    <row r="599" spans="1:10" s="31" customFormat="1" ht="33" x14ac:dyDescent="0.25">
      <c r="A599" s="8" t="s">
        <v>751</v>
      </c>
      <c r="B599" s="8" t="s">
        <v>752</v>
      </c>
      <c r="C599" s="8" t="s">
        <v>64</v>
      </c>
      <c r="D599" s="9" t="s">
        <v>753</v>
      </c>
      <c r="E599" s="13" t="s">
        <v>761</v>
      </c>
      <c r="F599" s="6">
        <v>2021</v>
      </c>
      <c r="G599" s="67"/>
      <c r="H599" s="68"/>
      <c r="I599" s="11">
        <v>390020</v>
      </c>
      <c r="J599" s="6">
        <v>100</v>
      </c>
    </row>
    <row r="600" spans="1:10" s="31" customFormat="1" ht="33" x14ac:dyDescent="0.25">
      <c r="A600" s="8" t="s">
        <v>751</v>
      </c>
      <c r="B600" s="8" t="s">
        <v>752</v>
      </c>
      <c r="C600" s="8" t="s">
        <v>64</v>
      </c>
      <c r="D600" s="9" t="s">
        <v>753</v>
      </c>
      <c r="E600" s="13" t="s">
        <v>762</v>
      </c>
      <c r="F600" s="6" t="s">
        <v>68</v>
      </c>
      <c r="G600" s="67"/>
      <c r="H600" s="68">
        <v>100</v>
      </c>
      <c r="I600" s="11">
        <v>20000</v>
      </c>
      <c r="J600" s="6">
        <v>100</v>
      </c>
    </row>
    <row r="601" spans="1:10" s="31" customFormat="1" ht="33" x14ac:dyDescent="0.25">
      <c r="A601" s="8" t="s">
        <v>751</v>
      </c>
      <c r="B601" s="8" t="s">
        <v>752</v>
      </c>
      <c r="C601" s="8" t="s">
        <v>64</v>
      </c>
      <c r="D601" s="9" t="s">
        <v>753</v>
      </c>
      <c r="E601" s="13" t="s">
        <v>763</v>
      </c>
      <c r="F601" s="6" t="s">
        <v>134</v>
      </c>
      <c r="G601" s="67"/>
      <c r="H601" s="68">
        <v>100</v>
      </c>
      <c r="I601" s="11">
        <v>49320</v>
      </c>
      <c r="J601" s="6">
        <v>100</v>
      </c>
    </row>
    <row r="602" spans="1:10" s="31" customFormat="1" ht="49.5" x14ac:dyDescent="0.25">
      <c r="A602" s="8" t="s">
        <v>751</v>
      </c>
      <c r="B602" s="8" t="s">
        <v>752</v>
      </c>
      <c r="C602" s="8" t="s">
        <v>64</v>
      </c>
      <c r="D602" s="9" t="s">
        <v>753</v>
      </c>
      <c r="E602" s="13" t="s">
        <v>1158</v>
      </c>
      <c r="F602" s="6" t="s">
        <v>147</v>
      </c>
      <c r="G602" s="67"/>
      <c r="H602" s="68">
        <v>100</v>
      </c>
      <c r="I602" s="11">
        <v>75000</v>
      </c>
      <c r="J602" s="6">
        <v>100</v>
      </c>
    </row>
    <row r="603" spans="1:10" s="31" customFormat="1" ht="33" x14ac:dyDescent="0.25">
      <c r="A603" s="8" t="s">
        <v>751</v>
      </c>
      <c r="B603" s="8" t="s">
        <v>752</v>
      </c>
      <c r="C603" s="8" t="s">
        <v>64</v>
      </c>
      <c r="D603" s="9" t="s">
        <v>753</v>
      </c>
      <c r="E603" s="13" t="s">
        <v>764</v>
      </c>
      <c r="F603" s="6">
        <v>2021</v>
      </c>
      <c r="G603" s="67"/>
      <c r="H603" s="68"/>
      <c r="I603" s="11">
        <v>306470</v>
      </c>
      <c r="J603" s="6">
        <v>100</v>
      </c>
    </row>
    <row r="604" spans="1:10" s="31" customFormat="1" ht="49.5" x14ac:dyDescent="0.25">
      <c r="A604" s="8" t="s">
        <v>751</v>
      </c>
      <c r="B604" s="8" t="s">
        <v>752</v>
      </c>
      <c r="C604" s="8" t="s">
        <v>64</v>
      </c>
      <c r="D604" s="9" t="s">
        <v>753</v>
      </c>
      <c r="E604" s="13" t="s">
        <v>765</v>
      </c>
      <c r="F604" s="6">
        <v>2021</v>
      </c>
      <c r="G604" s="67"/>
      <c r="H604" s="68"/>
      <c r="I604" s="11">
        <v>600000</v>
      </c>
      <c r="J604" s="6">
        <v>100</v>
      </c>
    </row>
    <row r="605" spans="1:10" s="31" customFormat="1" ht="49.5" x14ac:dyDescent="0.25">
      <c r="A605" s="8" t="s">
        <v>751</v>
      </c>
      <c r="B605" s="8" t="s">
        <v>752</v>
      </c>
      <c r="C605" s="8" t="s">
        <v>64</v>
      </c>
      <c r="D605" s="9" t="s">
        <v>753</v>
      </c>
      <c r="E605" s="13" t="s">
        <v>766</v>
      </c>
      <c r="F605" s="6">
        <v>2021</v>
      </c>
      <c r="G605" s="67"/>
      <c r="H605" s="68"/>
      <c r="I605" s="11">
        <v>2000000</v>
      </c>
      <c r="J605" s="6">
        <v>100</v>
      </c>
    </row>
    <row r="606" spans="1:10" s="31" customFormat="1" ht="49.5" x14ac:dyDescent="0.25">
      <c r="A606" s="8" t="s">
        <v>751</v>
      </c>
      <c r="B606" s="8" t="s">
        <v>752</v>
      </c>
      <c r="C606" s="8" t="s">
        <v>64</v>
      </c>
      <c r="D606" s="9" t="s">
        <v>753</v>
      </c>
      <c r="E606" s="13" t="s">
        <v>767</v>
      </c>
      <c r="F606" s="6">
        <v>2021</v>
      </c>
      <c r="G606" s="67"/>
      <c r="H606" s="68"/>
      <c r="I606" s="11">
        <v>1080000</v>
      </c>
      <c r="J606" s="6">
        <v>100</v>
      </c>
    </row>
    <row r="607" spans="1:10" s="31" customFormat="1" ht="33" x14ac:dyDescent="0.25">
      <c r="A607" s="8" t="s">
        <v>751</v>
      </c>
      <c r="B607" s="8" t="s">
        <v>752</v>
      </c>
      <c r="C607" s="8" t="s">
        <v>64</v>
      </c>
      <c r="D607" s="9" t="s">
        <v>753</v>
      </c>
      <c r="E607" s="13" t="s">
        <v>768</v>
      </c>
      <c r="F607" s="6">
        <v>2021</v>
      </c>
      <c r="G607" s="67"/>
      <c r="H607" s="68"/>
      <c r="I607" s="11">
        <v>350000</v>
      </c>
      <c r="J607" s="6">
        <v>100</v>
      </c>
    </row>
    <row r="608" spans="1:10" s="31" customFormat="1" x14ac:dyDescent="0.25">
      <c r="A608" s="4" t="s">
        <v>769</v>
      </c>
      <c r="B608" s="4"/>
      <c r="C608" s="4"/>
      <c r="D608" s="5" t="s">
        <v>770</v>
      </c>
      <c r="E608" s="6"/>
      <c r="F608" s="6"/>
      <c r="G608" s="67"/>
      <c r="H608" s="68"/>
      <c r="I608" s="30">
        <f>SUM(I610:I660)</f>
        <v>55000000</v>
      </c>
      <c r="J608" s="30"/>
    </row>
    <row r="609" spans="1:10" s="31" customFormat="1" x14ac:dyDescent="0.25">
      <c r="A609" s="4" t="s">
        <v>771</v>
      </c>
      <c r="B609" s="4"/>
      <c r="C609" s="4"/>
      <c r="D609" s="7" t="s">
        <v>770</v>
      </c>
      <c r="E609" s="6"/>
      <c r="F609" s="6"/>
      <c r="G609" s="67"/>
      <c r="H609" s="68"/>
      <c r="I609" s="11"/>
      <c r="J609" s="6"/>
    </row>
    <row r="610" spans="1:10" s="31" customFormat="1" ht="33" x14ac:dyDescent="0.25">
      <c r="A610" s="8" t="s">
        <v>772</v>
      </c>
      <c r="B610" s="8" t="s">
        <v>19</v>
      </c>
      <c r="C610" s="8" t="s">
        <v>20</v>
      </c>
      <c r="D610" s="9" t="s">
        <v>773</v>
      </c>
      <c r="E610" s="10" t="s">
        <v>22</v>
      </c>
      <c r="F610" s="6">
        <v>2021</v>
      </c>
      <c r="G610" s="11"/>
      <c r="H610" s="68"/>
      <c r="I610" s="11">
        <v>300000</v>
      </c>
      <c r="J610" s="12"/>
    </row>
    <row r="611" spans="1:10" s="31" customFormat="1" ht="33" x14ac:dyDescent="0.25">
      <c r="A611" s="8" t="s">
        <v>774</v>
      </c>
      <c r="B611" s="8" t="s">
        <v>701</v>
      </c>
      <c r="C611" s="8" t="s">
        <v>64</v>
      </c>
      <c r="D611" s="9" t="s">
        <v>65</v>
      </c>
      <c r="E611" s="13" t="s">
        <v>775</v>
      </c>
      <c r="F611" s="6" t="s">
        <v>127</v>
      </c>
      <c r="G611" s="11">
        <v>15087380</v>
      </c>
      <c r="H611" s="68">
        <v>12.5</v>
      </c>
      <c r="I611" s="11">
        <v>6900000</v>
      </c>
      <c r="J611" s="12">
        <v>40</v>
      </c>
    </row>
    <row r="612" spans="1:10" s="31" customFormat="1" ht="49.5" x14ac:dyDescent="0.25">
      <c r="A612" s="8" t="s">
        <v>774</v>
      </c>
      <c r="B612" s="8" t="s">
        <v>701</v>
      </c>
      <c r="C612" s="8" t="s">
        <v>64</v>
      </c>
      <c r="D612" s="9" t="s">
        <v>65</v>
      </c>
      <c r="E612" s="13" t="s">
        <v>776</v>
      </c>
      <c r="F612" s="6" t="s">
        <v>315</v>
      </c>
      <c r="G612" s="11">
        <v>1900000</v>
      </c>
      <c r="H612" s="68"/>
      <c r="I612" s="11">
        <v>100000</v>
      </c>
      <c r="J612" s="12"/>
    </row>
    <row r="613" spans="1:10" s="31" customFormat="1" ht="49.5" x14ac:dyDescent="0.25">
      <c r="A613" s="8" t="s">
        <v>774</v>
      </c>
      <c r="B613" s="8" t="s">
        <v>701</v>
      </c>
      <c r="C613" s="8" t="s">
        <v>64</v>
      </c>
      <c r="D613" s="9" t="s">
        <v>65</v>
      </c>
      <c r="E613" s="13" t="s">
        <v>777</v>
      </c>
      <c r="F613" s="6" t="s">
        <v>315</v>
      </c>
      <c r="G613" s="11">
        <v>477924</v>
      </c>
      <c r="H613" s="68">
        <v>7</v>
      </c>
      <c r="I613" s="11">
        <v>447588</v>
      </c>
      <c r="J613" s="12">
        <v>100</v>
      </c>
    </row>
    <row r="614" spans="1:10" s="31" customFormat="1" ht="33" x14ac:dyDescent="0.25">
      <c r="A614" s="8" t="s">
        <v>774</v>
      </c>
      <c r="B614" s="8" t="s">
        <v>701</v>
      </c>
      <c r="C614" s="8" t="s">
        <v>64</v>
      </c>
      <c r="D614" s="9" t="s">
        <v>65</v>
      </c>
      <c r="E614" s="13" t="s">
        <v>778</v>
      </c>
      <c r="F614" s="6" t="s">
        <v>315</v>
      </c>
      <c r="G614" s="11">
        <v>30000000</v>
      </c>
      <c r="H614" s="68">
        <v>1</v>
      </c>
      <c r="I614" s="11">
        <v>100000</v>
      </c>
      <c r="J614" s="12">
        <v>1</v>
      </c>
    </row>
    <row r="615" spans="1:10" s="31" customFormat="1" ht="33" x14ac:dyDescent="0.25">
      <c r="A615" s="8" t="s">
        <v>774</v>
      </c>
      <c r="B615" s="8" t="s">
        <v>701</v>
      </c>
      <c r="C615" s="8" t="s">
        <v>64</v>
      </c>
      <c r="D615" s="9" t="s">
        <v>65</v>
      </c>
      <c r="E615" s="13" t="s">
        <v>779</v>
      </c>
      <c r="F615" s="6" t="s">
        <v>315</v>
      </c>
      <c r="G615" s="11">
        <v>7006111</v>
      </c>
      <c r="H615" s="68">
        <v>2</v>
      </c>
      <c r="I615" s="11">
        <v>3900000</v>
      </c>
      <c r="J615" s="69">
        <v>55.665689567293462</v>
      </c>
    </row>
    <row r="616" spans="1:10" s="31" customFormat="1" ht="33" x14ac:dyDescent="0.25">
      <c r="A616" s="8" t="s">
        <v>774</v>
      </c>
      <c r="B616" s="8" t="s">
        <v>701</v>
      </c>
      <c r="C616" s="8" t="s">
        <v>64</v>
      </c>
      <c r="D616" s="9" t="s">
        <v>65</v>
      </c>
      <c r="E616" s="13" t="s">
        <v>780</v>
      </c>
      <c r="F616" s="6" t="s">
        <v>315</v>
      </c>
      <c r="G616" s="11">
        <v>4220000</v>
      </c>
      <c r="H616" s="68">
        <v>2</v>
      </c>
      <c r="I616" s="11">
        <v>1500000</v>
      </c>
      <c r="J616" s="12">
        <v>30</v>
      </c>
    </row>
    <row r="617" spans="1:10" s="31" customFormat="1" ht="82.5" x14ac:dyDescent="0.25">
      <c r="A617" s="8" t="s">
        <v>774</v>
      </c>
      <c r="B617" s="8" t="s">
        <v>701</v>
      </c>
      <c r="C617" s="8" t="s">
        <v>64</v>
      </c>
      <c r="D617" s="9" t="s">
        <v>65</v>
      </c>
      <c r="E617" s="13" t="s">
        <v>781</v>
      </c>
      <c r="F617" s="6" t="s">
        <v>219</v>
      </c>
      <c r="G617" s="11">
        <v>40238566</v>
      </c>
      <c r="H617" s="68"/>
      <c r="I617" s="11">
        <v>2311000</v>
      </c>
      <c r="J617" s="69">
        <v>5.7432464168827488</v>
      </c>
    </row>
    <row r="618" spans="1:10" s="31" customFormat="1" ht="33" x14ac:dyDescent="0.25">
      <c r="A618" s="8" t="s">
        <v>782</v>
      </c>
      <c r="B618" s="8">
        <v>7340</v>
      </c>
      <c r="C618" s="8" t="s">
        <v>64</v>
      </c>
      <c r="D618" s="9" t="s">
        <v>83</v>
      </c>
      <c r="E618" s="13" t="s">
        <v>783</v>
      </c>
      <c r="F618" s="6" t="s">
        <v>134</v>
      </c>
      <c r="G618" s="11">
        <v>4374744</v>
      </c>
      <c r="H618" s="68">
        <v>21.6</v>
      </c>
      <c r="I618" s="11">
        <v>1500000</v>
      </c>
      <c r="J618" s="12">
        <v>50</v>
      </c>
    </row>
    <row r="619" spans="1:10" s="31" customFormat="1" ht="66" x14ac:dyDescent="0.25">
      <c r="A619" s="8" t="s">
        <v>782</v>
      </c>
      <c r="B619" s="8">
        <v>7340</v>
      </c>
      <c r="C619" s="8" t="s">
        <v>64</v>
      </c>
      <c r="D619" s="9" t="s">
        <v>83</v>
      </c>
      <c r="E619" s="13" t="s">
        <v>784</v>
      </c>
      <c r="F619" s="6" t="s">
        <v>149</v>
      </c>
      <c r="G619" s="11">
        <v>9519914</v>
      </c>
      <c r="H619" s="68">
        <v>26.05</v>
      </c>
      <c r="I619" s="11">
        <v>2500000</v>
      </c>
      <c r="J619" s="12">
        <v>35</v>
      </c>
    </row>
    <row r="620" spans="1:10" s="31" customFormat="1" ht="49.5" x14ac:dyDescent="0.25">
      <c r="A620" s="8" t="s">
        <v>782</v>
      </c>
      <c r="B620" s="8">
        <v>7340</v>
      </c>
      <c r="C620" s="8" t="s">
        <v>64</v>
      </c>
      <c r="D620" s="9" t="s">
        <v>83</v>
      </c>
      <c r="E620" s="13" t="s">
        <v>785</v>
      </c>
      <c r="F620" s="6" t="s">
        <v>127</v>
      </c>
      <c r="G620" s="11">
        <v>1437296</v>
      </c>
      <c r="H620" s="68">
        <v>27.94</v>
      </c>
      <c r="I620" s="11">
        <v>200000</v>
      </c>
      <c r="J620" s="12">
        <v>20</v>
      </c>
    </row>
    <row r="621" spans="1:10" s="31" customFormat="1" ht="33" x14ac:dyDescent="0.25">
      <c r="A621" s="8" t="s">
        <v>782</v>
      </c>
      <c r="B621" s="8">
        <v>7340</v>
      </c>
      <c r="C621" s="8" t="s">
        <v>64</v>
      </c>
      <c r="D621" s="9" t="s">
        <v>83</v>
      </c>
      <c r="E621" s="13" t="s">
        <v>786</v>
      </c>
      <c r="F621" s="6" t="s">
        <v>315</v>
      </c>
      <c r="G621" s="11">
        <v>2657567</v>
      </c>
      <c r="H621" s="68">
        <v>3.8</v>
      </c>
      <c r="I621" s="11">
        <v>500000</v>
      </c>
      <c r="J621" s="12">
        <v>20</v>
      </c>
    </row>
    <row r="622" spans="1:10" s="31" customFormat="1" ht="49.5" x14ac:dyDescent="0.25">
      <c r="A622" s="8" t="s">
        <v>782</v>
      </c>
      <c r="B622" s="8">
        <v>7340</v>
      </c>
      <c r="C622" s="8" t="s">
        <v>64</v>
      </c>
      <c r="D622" s="9" t="s">
        <v>83</v>
      </c>
      <c r="E622" s="13" t="s">
        <v>787</v>
      </c>
      <c r="F622" s="6" t="s">
        <v>315</v>
      </c>
      <c r="G622" s="11">
        <v>7936287.4000000004</v>
      </c>
      <c r="H622" s="68">
        <v>17.77</v>
      </c>
      <c r="I622" s="11">
        <v>6525933</v>
      </c>
      <c r="J622" s="12">
        <v>100</v>
      </c>
    </row>
    <row r="623" spans="1:10" s="31" customFormat="1" ht="49.5" x14ac:dyDescent="0.25">
      <c r="A623" s="8" t="s">
        <v>782</v>
      </c>
      <c r="B623" s="8">
        <v>7340</v>
      </c>
      <c r="C623" s="8" t="s">
        <v>64</v>
      </c>
      <c r="D623" s="9" t="s">
        <v>83</v>
      </c>
      <c r="E623" s="13" t="s">
        <v>788</v>
      </c>
      <c r="F623" s="6" t="s">
        <v>315</v>
      </c>
      <c r="G623" s="11">
        <v>1033631</v>
      </c>
      <c r="H623" s="68">
        <v>5.18</v>
      </c>
      <c r="I623" s="11">
        <v>980051</v>
      </c>
      <c r="J623" s="12">
        <v>90</v>
      </c>
    </row>
    <row r="624" spans="1:10" s="31" customFormat="1" ht="66" x14ac:dyDescent="0.25">
      <c r="A624" s="8" t="s">
        <v>782</v>
      </c>
      <c r="B624" s="8">
        <v>7340</v>
      </c>
      <c r="C624" s="8" t="s">
        <v>64</v>
      </c>
      <c r="D624" s="9" t="s">
        <v>83</v>
      </c>
      <c r="E624" s="13" t="s">
        <v>789</v>
      </c>
      <c r="F624" s="6" t="s">
        <v>315</v>
      </c>
      <c r="G624" s="11">
        <v>1834676</v>
      </c>
      <c r="H624" s="68">
        <v>15.45</v>
      </c>
      <c r="I624" s="11">
        <v>1551256</v>
      </c>
      <c r="J624" s="12">
        <v>30</v>
      </c>
    </row>
    <row r="625" spans="1:10" s="31" customFormat="1" ht="49.5" x14ac:dyDescent="0.25">
      <c r="A625" s="8" t="s">
        <v>782</v>
      </c>
      <c r="B625" s="8">
        <v>7340</v>
      </c>
      <c r="C625" s="8" t="s">
        <v>64</v>
      </c>
      <c r="D625" s="9" t="s">
        <v>83</v>
      </c>
      <c r="E625" s="13" t="s">
        <v>790</v>
      </c>
      <c r="F625" s="6" t="s">
        <v>315</v>
      </c>
      <c r="G625" s="11">
        <v>534740</v>
      </c>
      <c r="H625" s="68">
        <v>9.33</v>
      </c>
      <c r="I625" s="11">
        <v>200000</v>
      </c>
      <c r="J625" s="12">
        <v>50</v>
      </c>
    </row>
    <row r="626" spans="1:10" s="31" customFormat="1" ht="49.5" x14ac:dyDescent="0.25">
      <c r="A626" s="8" t="s">
        <v>782</v>
      </c>
      <c r="B626" s="8">
        <v>7340</v>
      </c>
      <c r="C626" s="8" t="s">
        <v>64</v>
      </c>
      <c r="D626" s="9" t="s">
        <v>83</v>
      </c>
      <c r="E626" s="13" t="s">
        <v>791</v>
      </c>
      <c r="F626" s="6" t="s">
        <v>315</v>
      </c>
      <c r="G626" s="11">
        <v>934417</v>
      </c>
      <c r="H626" s="68">
        <v>3.21</v>
      </c>
      <c r="I626" s="11">
        <v>450000</v>
      </c>
      <c r="J626" s="12">
        <v>50</v>
      </c>
    </row>
    <row r="627" spans="1:10" s="31" customFormat="1" ht="49.5" x14ac:dyDescent="0.25">
      <c r="A627" s="8" t="s">
        <v>782</v>
      </c>
      <c r="B627" s="8">
        <v>7340</v>
      </c>
      <c r="C627" s="8" t="s">
        <v>64</v>
      </c>
      <c r="D627" s="9" t="s">
        <v>83</v>
      </c>
      <c r="E627" s="13" t="s">
        <v>792</v>
      </c>
      <c r="F627" s="6" t="s">
        <v>315</v>
      </c>
      <c r="G627" s="11">
        <v>1201508</v>
      </c>
      <c r="H627" s="68">
        <v>5.81</v>
      </c>
      <c r="I627" s="11">
        <v>1131731</v>
      </c>
      <c r="J627" s="12">
        <v>50</v>
      </c>
    </row>
    <row r="628" spans="1:10" s="31" customFormat="1" ht="49.5" x14ac:dyDescent="0.25">
      <c r="A628" s="8" t="s">
        <v>782</v>
      </c>
      <c r="B628" s="8">
        <v>7340</v>
      </c>
      <c r="C628" s="8" t="s">
        <v>64</v>
      </c>
      <c r="D628" s="9" t="s">
        <v>83</v>
      </c>
      <c r="E628" s="13" t="s">
        <v>793</v>
      </c>
      <c r="F628" s="6" t="s">
        <v>315</v>
      </c>
      <c r="G628" s="11">
        <v>3794240</v>
      </c>
      <c r="H628" s="68">
        <v>35.67</v>
      </c>
      <c r="I628" s="11">
        <v>2440863</v>
      </c>
      <c r="J628" s="12">
        <v>50</v>
      </c>
    </row>
    <row r="629" spans="1:10" s="31" customFormat="1" ht="66" x14ac:dyDescent="0.25">
      <c r="A629" s="8" t="s">
        <v>782</v>
      </c>
      <c r="B629" s="8">
        <v>7340</v>
      </c>
      <c r="C629" s="8" t="s">
        <v>64</v>
      </c>
      <c r="D629" s="9" t="s">
        <v>83</v>
      </c>
      <c r="E629" s="13" t="s">
        <v>794</v>
      </c>
      <c r="F629" s="6" t="s">
        <v>315</v>
      </c>
      <c r="G629" s="11">
        <v>3855452</v>
      </c>
      <c r="H629" s="68">
        <v>90</v>
      </c>
      <c r="I629" s="11">
        <v>386014</v>
      </c>
      <c r="J629" s="12">
        <v>100</v>
      </c>
    </row>
    <row r="630" spans="1:10" s="31" customFormat="1" ht="49.5" x14ac:dyDescent="0.25">
      <c r="A630" s="8" t="s">
        <v>782</v>
      </c>
      <c r="B630" s="8">
        <v>7340</v>
      </c>
      <c r="C630" s="8" t="s">
        <v>64</v>
      </c>
      <c r="D630" s="9" t="s">
        <v>83</v>
      </c>
      <c r="E630" s="13" t="s">
        <v>795</v>
      </c>
      <c r="F630" s="6" t="s">
        <v>315</v>
      </c>
      <c r="G630" s="11">
        <v>4391641</v>
      </c>
      <c r="H630" s="68">
        <v>20.34</v>
      </c>
      <c r="I630" s="11">
        <v>3498167</v>
      </c>
      <c r="J630" s="12">
        <v>20</v>
      </c>
    </row>
    <row r="631" spans="1:10" s="31" customFormat="1" ht="49.5" x14ac:dyDescent="0.25">
      <c r="A631" s="8" t="s">
        <v>782</v>
      </c>
      <c r="B631" s="8">
        <v>7340</v>
      </c>
      <c r="C631" s="8" t="s">
        <v>64</v>
      </c>
      <c r="D631" s="9" t="s">
        <v>83</v>
      </c>
      <c r="E631" s="13" t="s">
        <v>796</v>
      </c>
      <c r="F631" s="6" t="s">
        <v>315</v>
      </c>
      <c r="G631" s="11">
        <v>2118913</v>
      </c>
      <c r="H631" s="68">
        <v>99</v>
      </c>
      <c r="I631" s="11">
        <v>23403</v>
      </c>
      <c r="J631" s="12">
        <v>100</v>
      </c>
    </row>
    <row r="632" spans="1:10" s="31" customFormat="1" ht="49.5" x14ac:dyDescent="0.25">
      <c r="A632" s="8" t="s">
        <v>782</v>
      </c>
      <c r="B632" s="8">
        <v>7340</v>
      </c>
      <c r="C632" s="8" t="s">
        <v>64</v>
      </c>
      <c r="D632" s="9" t="s">
        <v>83</v>
      </c>
      <c r="E632" s="13" t="s">
        <v>797</v>
      </c>
      <c r="F632" s="6" t="s">
        <v>315</v>
      </c>
      <c r="G632" s="11">
        <v>821371</v>
      </c>
      <c r="H632" s="68">
        <v>96</v>
      </c>
      <c r="I632" s="11">
        <v>29342</v>
      </c>
      <c r="J632" s="12">
        <v>100</v>
      </c>
    </row>
    <row r="633" spans="1:10" s="31" customFormat="1" ht="49.5" x14ac:dyDescent="0.25">
      <c r="A633" s="8" t="s">
        <v>782</v>
      </c>
      <c r="B633" s="8">
        <v>7340</v>
      </c>
      <c r="C633" s="8" t="s">
        <v>64</v>
      </c>
      <c r="D633" s="9" t="s">
        <v>83</v>
      </c>
      <c r="E633" s="13" t="s">
        <v>798</v>
      </c>
      <c r="F633" s="6" t="s">
        <v>315</v>
      </c>
      <c r="G633" s="11">
        <v>2778630</v>
      </c>
      <c r="H633" s="68">
        <v>95</v>
      </c>
      <c r="I633" s="11">
        <v>304072</v>
      </c>
      <c r="J633" s="12">
        <v>100</v>
      </c>
    </row>
    <row r="634" spans="1:10" s="31" customFormat="1" ht="49.5" x14ac:dyDescent="0.25">
      <c r="A634" s="8" t="s">
        <v>782</v>
      </c>
      <c r="B634" s="8">
        <v>7340</v>
      </c>
      <c r="C634" s="8" t="s">
        <v>64</v>
      </c>
      <c r="D634" s="9" t="s">
        <v>83</v>
      </c>
      <c r="E634" s="13" t="s">
        <v>799</v>
      </c>
      <c r="F634" s="6" t="s">
        <v>315</v>
      </c>
      <c r="G634" s="11">
        <v>576033</v>
      </c>
      <c r="H634" s="68">
        <v>96</v>
      </c>
      <c r="I634" s="11">
        <v>24490</v>
      </c>
      <c r="J634" s="12">
        <v>100</v>
      </c>
    </row>
    <row r="635" spans="1:10" s="31" customFormat="1" ht="49.5" x14ac:dyDescent="0.25">
      <c r="A635" s="8" t="s">
        <v>782</v>
      </c>
      <c r="B635" s="8">
        <v>7340</v>
      </c>
      <c r="C635" s="8" t="s">
        <v>64</v>
      </c>
      <c r="D635" s="9" t="s">
        <v>83</v>
      </c>
      <c r="E635" s="13" t="s">
        <v>800</v>
      </c>
      <c r="F635" s="6" t="s">
        <v>315</v>
      </c>
      <c r="G635" s="11">
        <v>802073</v>
      </c>
      <c r="H635" s="68">
        <v>81</v>
      </c>
      <c r="I635" s="11">
        <v>154348</v>
      </c>
      <c r="J635" s="12">
        <v>100</v>
      </c>
    </row>
    <row r="636" spans="1:10" s="31" customFormat="1" ht="49.5" x14ac:dyDescent="0.25">
      <c r="A636" s="8" t="s">
        <v>782</v>
      </c>
      <c r="B636" s="8">
        <v>7340</v>
      </c>
      <c r="C636" s="8" t="s">
        <v>64</v>
      </c>
      <c r="D636" s="9" t="s">
        <v>83</v>
      </c>
      <c r="E636" s="13" t="s">
        <v>801</v>
      </c>
      <c r="F636" s="6" t="s">
        <v>315</v>
      </c>
      <c r="G636" s="11">
        <v>512622</v>
      </c>
      <c r="H636" s="68">
        <v>90</v>
      </c>
      <c r="I636" s="11">
        <v>343833</v>
      </c>
      <c r="J636" s="12">
        <v>100</v>
      </c>
    </row>
    <row r="637" spans="1:10" s="31" customFormat="1" ht="49.5" x14ac:dyDescent="0.25">
      <c r="A637" s="8" t="s">
        <v>782</v>
      </c>
      <c r="B637" s="8">
        <v>7340</v>
      </c>
      <c r="C637" s="8" t="s">
        <v>64</v>
      </c>
      <c r="D637" s="9" t="s">
        <v>83</v>
      </c>
      <c r="E637" s="13" t="s">
        <v>802</v>
      </c>
      <c r="F637" s="6" t="s">
        <v>315</v>
      </c>
      <c r="G637" s="11">
        <v>492231</v>
      </c>
      <c r="H637" s="68">
        <v>90</v>
      </c>
      <c r="I637" s="11">
        <v>277183</v>
      </c>
      <c r="J637" s="12">
        <v>100</v>
      </c>
    </row>
    <row r="638" spans="1:10" s="31" customFormat="1" ht="33" x14ac:dyDescent="0.25">
      <c r="A638" s="8" t="s">
        <v>782</v>
      </c>
      <c r="B638" s="8">
        <v>7340</v>
      </c>
      <c r="C638" s="8" t="s">
        <v>64</v>
      </c>
      <c r="D638" s="9" t="s">
        <v>83</v>
      </c>
      <c r="E638" s="13" t="s">
        <v>803</v>
      </c>
      <c r="F638" s="6" t="s">
        <v>315</v>
      </c>
      <c r="G638" s="11">
        <v>8190101</v>
      </c>
      <c r="H638" s="68">
        <v>80</v>
      </c>
      <c r="I638" s="11">
        <v>1613504</v>
      </c>
      <c r="J638" s="12">
        <v>100</v>
      </c>
    </row>
    <row r="639" spans="1:10" s="31" customFormat="1" ht="33" x14ac:dyDescent="0.25">
      <c r="A639" s="8" t="s">
        <v>782</v>
      </c>
      <c r="B639" s="8">
        <v>7340</v>
      </c>
      <c r="C639" s="8" t="s">
        <v>64</v>
      </c>
      <c r="D639" s="9" t="s">
        <v>83</v>
      </c>
      <c r="E639" s="13" t="s">
        <v>804</v>
      </c>
      <c r="F639" s="6" t="s">
        <v>315</v>
      </c>
      <c r="G639" s="11">
        <v>300000</v>
      </c>
      <c r="H639" s="68">
        <v>90</v>
      </c>
      <c r="I639" s="11">
        <v>300000</v>
      </c>
      <c r="J639" s="12">
        <v>100</v>
      </c>
    </row>
    <row r="640" spans="1:10" s="31" customFormat="1" ht="49.5" x14ac:dyDescent="0.25">
      <c r="A640" s="8" t="s">
        <v>782</v>
      </c>
      <c r="B640" s="8">
        <v>7340</v>
      </c>
      <c r="C640" s="8" t="s">
        <v>64</v>
      </c>
      <c r="D640" s="9" t="s">
        <v>83</v>
      </c>
      <c r="E640" s="13" t="s">
        <v>805</v>
      </c>
      <c r="F640" s="6" t="s">
        <v>315</v>
      </c>
      <c r="G640" s="11">
        <v>3270495</v>
      </c>
      <c r="H640" s="68">
        <v>99</v>
      </c>
      <c r="I640" s="11">
        <v>20000</v>
      </c>
      <c r="J640" s="12">
        <v>100</v>
      </c>
    </row>
    <row r="641" spans="1:10" s="31" customFormat="1" ht="49.5" x14ac:dyDescent="0.25">
      <c r="A641" s="8" t="s">
        <v>782</v>
      </c>
      <c r="B641" s="8">
        <v>7340</v>
      </c>
      <c r="C641" s="8" t="s">
        <v>64</v>
      </c>
      <c r="D641" s="9" t="s">
        <v>83</v>
      </c>
      <c r="E641" s="13" t="s">
        <v>806</v>
      </c>
      <c r="F641" s="6" t="s">
        <v>315</v>
      </c>
      <c r="G641" s="11">
        <v>10956554.140000001</v>
      </c>
      <c r="H641" s="68">
        <v>99</v>
      </c>
      <c r="I641" s="11">
        <v>20000</v>
      </c>
      <c r="J641" s="12">
        <v>100</v>
      </c>
    </row>
    <row r="642" spans="1:10" s="31" customFormat="1" ht="49.5" x14ac:dyDescent="0.25">
      <c r="A642" s="8" t="s">
        <v>782</v>
      </c>
      <c r="B642" s="8">
        <v>7340</v>
      </c>
      <c r="C642" s="8" t="s">
        <v>64</v>
      </c>
      <c r="D642" s="9" t="s">
        <v>83</v>
      </c>
      <c r="E642" s="13" t="s">
        <v>807</v>
      </c>
      <c r="F642" s="6" t="s">
        <v>315</v>
      </c>
      <c r="G642" s="11">
        <v>3905939.93</v>
      </c>
      <c r="H642" s="68">
        <v>99</v>
      </c>
      <c r="I642" s="11">
        <v>20000</v>
      </c>
      <c r="J642" s="12">
        <v>100</v>
      </c>
    </row>
    <row r="643" spans="1:10" s="31" customFormat="1" ht="33" x14ac:dyDescent="0.25">
      <c r="A643" s="8" t="s">
        <v>782</v>
      </c>
      <c r="B643" s="8">
        <v>7340</v>
      </c>
      <c r="C643" s="8" t="s">
        <v>64</v>
      </c>
      <c r="D643" s="9" t="s">
        <v>83</v>
      </c>
      <c r="E643" s="13" t="s">
        <v>808</v>
      </c>
      <c r="F643" s="6" t="s">
        <v>315</v>
      </c>
      <c r="G643" s="11">
        <v>11015412</v>
      </c>
      <c r="H643" s="68">
        <v>18</v>
      </c>
      <c r="I643" s="11">
        <v>20000</v>
      </c>
      <c r="J643" s="12">
        <v>100</v>
      </c>
    </row>
    <row r="644" spans="1:10" s="31" customFormat="1" ht="49.5" x14ac:dyDescent="0.25">
      <c r="A644" s="8" t="s">
        <v>782</v>
      </c>
      <c r="B644" s="8">
        <v>7340</v>
      </c>
      <c r="C644" s="8" t="s">
        <v>64</v>
      </c>
      <c r="D644" s="9" t="s">
        <v>83</v>
      </c>
      <c r="E644" s="13" t="s">
        <v>809</v>
      </c>
      <c r="F644" s="6" t="s">
        <v>315</v>
      </c>
      <c r="G644" s="11">
        <v>5099584</v>
      </c>
      <c r="H644" s="68">
        <v>99</v>
      </c>
      <c r="I644" s="11">
        <v>20000</v>
      </c>
      <c r="J644" s="12">
        <v>100</v>
      </c>
    </row>
    <row r="645" spans="1:10" s="31" customFormat="1" ht="49.5" x14ac:dyDescent="0.25">
      <c r="A645" s="8">
        <v>1817340</v>
      </c>
      <c r="B645" s="8">
        <v>7340</v>
      </c>
      <c r="C645" s="8" t="s">
        <v>64</v>
      </c>
      <c r="D645" s="9" t="s">
        <v>83</v>
      </c>
      <c r="E645" s="13" t="s">
        <v>810</v>
      </c>
      <c r="F645" s="6" t="s">
        <v>166</v>
      </c>
      <c r="G645" s="11">
        <v>10003311</v>
      </c>
      <c r="H645" s="68">
        <v>2</v>
      </c>
      <c r="I645" s="11">
        <v>100000</v>
      </c>
      <c r="J645" s="12">
        <v>1</v>
      </c>
    </row>
    <row r="646" spans="1:10" s="31" customFormat="1" ht="49.5" x14ac:dyDescent="0.25">
      <c r="A646" s="8">
        <v>1817340</v>
      </c>
      <c r="B646" s="8">
        <v>7340</v>
      </c>
      <c r="C646" s="8" t="s">
        <v>64</v>
      </c>
      <c r="D646" s="9" t="s">
        <v>83</v>
      </c>
      <c r="E646" s="13" t="s">
        <v>811</v>
      </c>
      <c r="F646" s="6" t="s">
        <v>315</v>
      </c>
      <c r="G646" s="11">
        <v>5000000</v>
      </c>
      <c r="H646" s="68"/>
      <c r="I646" s="11">
        <v>500000</v>
      </c>
      <c r="J646" s="12"/>
    </row>
    <row r="647" spans="1:10" s="31" customFormat="1" ht="115.5" x14ac:dyDescent="0.25">
      <c r="A647" s="8">
        <v>1817340</v>
      </c>
      <c r="B647" s="8">
        <v>7340</v>
      </c>
      <c r="C647" s="8" t="s">
        <v>64</v>
      </c>
      <c r="D647" s="9" t="s">
        <v>83</v>
      </c>
      <c r="E647" s="13" t="s">
        <v>812</v>
      </c>
      <c r="F647" s="6" t="s">
        <v>315</v>
      </c>
      <c r="G647" s="11">
        <v>2500000</v>
      </c>
      <c r="H647" s="68"/>
      <c r="I647" s="11">
        <v>500000</v>
      </c>
      <c r="J647" s="12"/>
    </row>
    <row r="648" spans="1:10" s="31" customFormat="1" ht="49.5" x14ac:dyDescent="0.25">
      <c r="A648" s="8" t="s">
        <v>782</v>
      </c>
      <c r="B648" s="8" t="s">
        <v>82</v>
      </c>
      <c r="C648" s="8" t="s">
        <v>64</v>
      </c>
      <c r="D648" s="9" t="s">
        <v>83</v>
      </c>
      <c r="E648" s="13" t="s">
        <v>813</v>
      </c>
      <c r="F648" s="6" t="s">
        <v>315</v>
      </c>
      <c r="G648" s="11">
        <v>2993534</v>
      </c>
      <c r="H648" s="68">
        <v>5</v>
      </c>
      <c r="I648" s="11">
        <v>2000000</v>
      </c>
      <c r="J648" s="69">
        <f>I648/G648*100</f>
        <v>66.810665921950445</v>
      </c>
    </row>
    <row r="649" spans="1:10" s="31" customFormat="1" ht="33" x14ac:dyDescent="0.25">
      <c r="A649" s="8" t="s">
        <v>782</v>
      </c>
      <c r="B649" s="8" t="s">
        <v>82</v>
      </c>
      <c r="C649" s="8" t="s">
        <v>64</v>
      </c>
      <c r="D649" s="9" t="s">
        <v>83</v>
      </c>
      <c r="E649" s="13" t="s">
        <v>814</v>
      </c>
      <c r="F649" s="6" t="s">
        <v>315</v>
      </c>
      <c r="G649" s="11">
        <v>2500000</v>
      </c>
      <c r="H649" s="68"/>
      <c r="I649" s="11">
        <v>500000</v>
      </c>
      <c r="J649" s="12">
        <v>20</v>
      </c>
    </row>
    <row r="650" spans="1:10" s="31" customFormat="1" ht="66" x14ac:dyDescent="0.25">
      <c r="A650" s="8" t="s">
        <v>782</v>
      </c>
      <c r="B650" s="8" t="s">
        <v>82</v>
      </c>
      <c r="C650" s="8" t="s">
        <v>64</v>
      </c>
      <c r="D650" s="9" t="s">
        <v>83</v>
      </c>
      <c r="E650" s="13" t="s">
        <v>815</v>
      </c>
      <c r="F650" s="6" t="s">
        <v>315</v>
      </c>
      <c r="G650" s="11">
        <v>3512965</v>
      </c>
      <c r="H650" s="68">
        <v>5</v>
      </c>
      <c r="I650" s="11">
        <v>807222</v>
      </c>
      <c r="J650" s="12">
        <v>20</v>
      </c>
    </row>
    <row r="651" spans="1:10" s="31" customFormat="1" ht="49.5" x14ac:dyDescent="0.25">
      <c r="A651" s="8" t="s">
        <v>782</v>
      </c>
      <c r="B651" s="8" t="s">
        <v>82</v>
      </c>
      <c r="C651" s="8" t="s">
        <v>64</v>
      </c>
      <c r="D651" s="9" t="s">
        <v>83</v>
      </c>
      <c r="E651" s="13" t="s">
        <v>816</v>
      </c>
      <c r="F651" s="6" t="s">
        <v>315</v>
      </c>
      <c r="G651" s="11">
        <v>7823626</v>
      </c>
      <c r="H651" s="68">
        <v>3</v>
      </c>
      <c r="I651" s="11">
        <v>400000</v>
      </c>
      <c r="J651" s="69">
        <v>5.1127188339524414</v>
      </c>
    </row>
    <row r="652" spans="1:10" s="31" customFormat="1" ht="49.5" x14ac:dyDescent="0.25">
      <c r="A652" s="8" t="s">
        <v>782</v>
      </c>
      <c r="B652" s="8" t="s">
        <v>82</v>
      </c>
      <c r="C652" s="8" t="s">
        <v>64</v>
      </c>
      <c r="D652" s="9" t="s">
        <v>83</v>
      </c>
      <c r="E652" s="13" t="s">
        <v>817</v>
      </c>
      <c r="F652" s="6" t="s">
        <v>315</v>
      </c>
      <c r="G652" s="11">
        <v>6289918</v>
      </c>
      <c r="H652" s="68">
        <v>4.13</v>
      </c>
      <c r="I652" s="11">
        <v>500000</v>
      </c>
      <c r="J652" s="12">
        <v>30</v>
      </c>
    </row>
    <row r="653" spans="1:10" s="31" customFormat="1" ht="49.5" x14ac:dyDescent="0.25">
      <c r="A653" s="8" t="s">
        <v>782</v>
      </c>
      <c r="B653" s="8" t="s">
        <v>82</v>
      </c>
      <c r="C653" s="8" t="s">
        <v>64</v>
      </c>
      <c r="D653" s="9" t="s">
        <v>83</v>
      </c>
      <c r="E653" s="13" t="s">
        <v>818</v>
      </c>
      <c r="F653" s="6" t="s">
        <v>315</v>
      </c>
      <c r="G653" s="11">
        <v>7709639</v>
      </c>
      <c r="H653" s="68">
        <v>3.5</v>
      </c>
      <c r="I653" s="11">
        <v>1000000</v>
      </c>
      <c r="J653" s="12">
        <v>30</v>
      </c>
    </row>
    <row r="654" spans="1:10" s="31" customFormat="1" ht="49.5" x14ac:dyDescent="0.25">
      <c r="A654" s="8" t="s">
        <v>782</v>
      </c>
      <c r="B654" s="8" t="s">
        <v>82</v>
      </c>
      <c r="C654" s="8" t="s">
        <v>64</v>
      </c>
      <c r="D654" s="9" t="s">
        <v>83</v>
      </c>
      <c r="E654" s="13" t="s">
        <v>819</v>
      </c>
      <c r="F654" s="6" t="s">
        <v>315</v>
      </c>
      <c r="G654" s="11">
        <v>1896096</v>
      </c>
      <c r="H654" s="68">
        <v>5.5</v>
      </c>
      <c r="I654" s="11">
        <v>500000</v>
      </c>
      <c r="J654" s="12">
        <v>30</v>
      </c>
    </row>
    <row r="655" spans="1:10" s="31" customFormat="1" ht="33" x14ac:dyDescent="0.25">
      <c r="A655" s="8" t="s">
        <v>782</v>
      </c>
      <c r="B655" s="8" t="s">
        <v>82</v>
      </c>
      <c r="C655" s="8" t="s">
        <v>64</v>
      </c>
      <c r="D655" s="9" t="s">
        <v>83</v>
      </c>
      <c r="E655" s="13" t="s">
        <v>820</v>
      </c>
      <c r="F655" s="6" t="s">
        <v>315</v>
      </c>
      <c r="G655" s="11">
        <v>2000000</v>
      </c>
      <c r="H655" s="68">
        <v>2.5</v>
      </c>
      <c r="I655" s="11">
        <v>800000</v>
      </c>
      <c r="J655" s="12">
        <v>40</v>
      </c>
    </row>
    <row r="656" spans="1:10" s="31" customFormat="1" ht="66" x14ac:dyDescent="0.25">
      <c r="A656" s="8" t="s">
        <v>782</v>
      </c>
      <c r="B656" s="8" t="s">
        <v>82</v>
      </c>
      <c r="C656" s="8" t="s">
        <v>64</v>
      </c>
      <c r="D656" s="9" t="s">
        <v>83</v>
      </c>
      <c r="E656" s="13" t="s">
        <v>821</v>
      </c>
      <c r="F656" s="6" t="s">
        <v>315</v>
      </c>
      <c r="G656" s="11">
        <v>3218329</v>
      </c>
      <c r="H656" s="68"/>
      <c r="I656" s="11">
        <v>600000</v>
      </c>
      <c r="J656" s="12">
        <v>30</v>
      </c>
    </row>
    <row r="657" spans="1:10" s="31" customFormat="1" ht="49.5" x14ac:dyDescent="0.25">
      <c r="A657" s="8">
        <v>1817340</v>
      </c>
      <c r="B657" s="8">
        <v>7340</v>
      </c>
      <c r="C657" s="8" t="s">
        <v>64</v>
      </c>
      <c r="D657" s="9" t="s">
        <v>83</v>
      </c>
      <c r="E657" s="13" t="s">
        <v>822</v>
      </c>
      <c r="F657" s="6" t="s">
        <v>315</v>
      </c>
      <c r="G657" s="11">
        <v>500000</v>
      </c>
      <c r="H657" s="68"/>
      <c r="I657" s="11">
        <v>200000</v>
      </c>
      <c r="J657" s="12"/>
    </row>
    <row r="658" spans="1:10" s="31" customFormat="1" ht="33" x14ac:dyDescent="0.25">
      <c r="A658" s="8">
        <v>1817340</v>
      </c>
      <c r="B658" s="8">
        <v>7340</v>
      </c>
      <c r="C658" s="8" t="s">
        <v>64</v>
      </c>
      <c r="D658" s="9" t="s">
        <v>83</v>
      </c>
      <c r="E658" s="13" t="s">
        <v>823</v>
      </c>
      <c r="F658" s="6">
        <v>2021</v>
      </c>
      <c r="G658" s="11"/>
      <c r="H658" s="68"/>
      <c r="I658" s="11">
        <v>500000</v>
      </c>
      <c r="J658" s="12"/>
    </row>
    <row r="659" spans="1:10" s="31" customFormat="1" ht="33" x14ac:dyDescent="0.25">
      <c r="A659" s="8">
        <v>1817670</v>
      </c>
      <c r="B659" s="8">
        <v>7670</v>
      </c>
      <c r="C659" s="8" t="s">
        <v>35</v>
      </c>
      <c r="D659" s="9" t="s">
        <v>36</v>
      </c>
      <c r="E659" s="13" t="s">
        <v>824</v>
      </c>
      <c r="F659" s="6">
        <v>2021</v>
      </c>
      <c r="G659" s="11"/>
      <c r="H659" s="68"/>
      <c r="I659" s="11">
        <v>500000</v>
      </c>
      <c r="J659" s="6">
        <v>100</v>
      </c>
    </row>
    <row r="660" spans="1:10" s="31" customFormat="1" x14ac:dyDescent="0.25">
      <c r="A660" s="8">
        <v>1817670</v>
      </c>
      <c r="B660" s="8">
        <v>7670</v>
      </c>
      <c r="C660" s="8" t="s">
        <v>35</v>
      </c>
      <c r="D660" s="9" t="s">
        <v>36</v>
      </c>
      <c r="E660" s="13" t="s">
        <v>825</v>
      </c>
      <c r="F660" s="6">
        <v>2021</v>
      </c>
      <c r="G660" s="11"/>
      <c r="H660" s="68"/>
      <c r="I660" s="11">
        <v>5000000</v>
      </c>
      <c r="J660" s="6">
        <v>100</v>
      </c>
    </row>
    <row r="661" spans="1:10" s="31" customFormat="1" x14ac:dyDescent="0.25">
      <c r="A661" s="21" t="s">
        <v>826</v>
      </c>
      <c r="B661" s="21"/>
      <c r="C661" s="21"/>
      <c r="D661" s="5" t="s">
        <v>827</v>
      </c>
      <c r="E661" s="13"/>
      <c r="F661" s="6"/>
      <c r="G661" s="67"/>
      <c r="H661" s="68"/>
      <c r="I661" s="30">
        <f>SUM(I663:I664)</f>
        <v>360778300</v>
      </c>
      <c r="J661" s="30"/>
    </row>
    <row r="662" spans="1:10" s="31" customFormat="1" x14ac:dyDescent="0.25">
      <c r="A662" s="21" t="s">
        <v>828</v>
      </c>
      <c r="B662" s="8"/>
      <c r="C662" s="8"/>
      <c r="D662" s="7" t="s">
        <v>827</v>
      </c>
      <c r="E662" s="13"/>
      <c r="F662" s="6"/>
      <c r="G662" s="67"/>
      <c r="H662" s="68"/>
      <c r="I662" s="11"/>
      <c r="J662" s="6"/>
    </row>
    <row r="663" spans="1:10" s="31" customFormat="1" x14ac:dyDescent="0.25">
      <c r="A663" s="8" t="s">
        <v>829</v>
      </c>
      <c r="B663" s="8" t="s">
        <v>34</v>
      </c>
      <c r="C663" s="8" t="s">
        <v>35</v>
      </c>
      <c r="D663" s="9" t="s">
        <v>36</v>
      </c>
      <c r="E663" s="13" t="s">
        <v>830</v>
      </c>
      <c r="F663" s="6">
        <v>2021</v>
      </c>
      <c r="G663" s="67"/>
      <c r="H663" s="68"/>
      <c r="I663" s="11">
        <f>24000000+50000000+30500000+10500000</f>
        <v>115000000</v>
      </c>
      <c r="J663" s="6">
        <v>100</v>
      </c>
    </row>
    <row r="664" spans="1:10" s="31" customFormat="1" x14ac:dyDescent="0.25">
      <c r="A664" s="8" t="s">
        <v>829</v>
      </c>
      <c r="B664" s="8" t="s">
        <v>34</v>
      </c>
      <c r="C664" s="8" t="s">
        <v>35</v>
      </c>
      <c r="D664" s="9" t="s">
        <v>36</v>
      </c>
      <c r="E664" s="13" t="s">
        <v>831</v>
      </c>
      <c r="F664" s="6">
        <v>2021</v>
      </c>
      <c r="G664" s="67"/>
      <c r="H664" s="68"/>
      <c r="I664" s="11">
        <f>5500000+111278300+36000000+93000000</f>
        <v>245778300</v>
      </c>
      <c r="J664" s="6">
        <v>100</v>
      </c>
    </row>
    <row r="665" spans="1:10" s="31" customFormat="1" x14ac:dyDescent="0.25">
      <c r="A665" s="4" t="s">
        <v>832</v>
      </c>
      <c r="B665" s="4"/>
      <c r="C665" s="4"/>
      <c r="D665" s="5" t="s">
        <v>833</v>
      </c>
      <c r="E665" s="6"/>
      <c r="F665" s="6"/>
      <c r="G665" s="67"/>
      <c r="H665" s="68"/>
      <c r="I665" s="30">
        <f>SUM(I667:I672)</f>
        <v>39354700</v>
      </c>
      <c r="J665" s="30"/>
    </row>
    <row r="666" spans="1:10" s="31" customFormat="1" x14ac:dyDescent="0.25">
      <c r="A666" s="4" t="s">
        <v>834</v>
      </c>
      <c r="B666" s="4"/>
      <c r="C666" s="4"/>
      <c r="D666" s="7" t="s">
        <v>833</v>
      </c>
      <c r="E666" s="6"/>
      <c r="F666" s="6"/>
      <c r="G666" s="67"/>
      <c r="H666" s="68"/>
      <c r="I666" s="11"/>
      <c r="J666" s="6"/>
    </row>
    <row r="667" spans="1:10" s="31" customFormat="1" ht="33" x14ac:dyDescent="0.25">
      <c r="A667" s="14" t="s">
        <v>835</v>
      </c>
      <c r="B667" s="14" t="s">
        <v>19</v>
      </c>
      <c r="C667" s="14" t="s">
        <v>20</v>
      </c>
      <c r="D667" s="9" t="s">
        <v>836</v>
      </c>
      <c r="E667" s="10" t="s">
        <v>22</v>
      </c>
      <c r="F667" s="6">
        <v>2021</v>
      </c>
      <c r="G667" s="67"/>
      <c r="H667" s="11"/>
      <c r="I667" s="11">
        <v>250000</v>
      </c>
      <c r="J667" s="6"/>
    </row>
    <row r="668" spans="1:10" s="31" customFormat="1" ht="33" x14ac:dyDescent="0.25">
      <c r="A668" s="14">
        <v>2017670</v>
      </c>
      <c r="B668" s="14">
        <v>7670</v>
      </c>
      <c r="C668" s="14" t="s">
        <v>35</v>
      </c>
      <c r="D668" s="9" t="s">
        <v>36</v>
      </c>
      <c r="E668" s="13" t="s">
        <v>837</v>
      </c>
      <c r="F668" s="6">
        <v>2021</v>
      </c>
      <c r="G668" s="67"/>
      <c r="H668" s="11"/>
      <c r="I668" s="11">
        <f>3604700+12000000</f>
        <v>15604700</v>
      </c>
      <c r="J668" s="6">
        <v>100</v>
      </c>
    </row>
    <row r="669" spans="1:10" s="31" customFormat="1" ht="33" x14ac:dyDescent="0.25">
      <c r="A669" s="14" t="s">
        <v>838</v>
      </c>
      <c r="B669" s="14" t="s">
        <v>34</v>
      </c>
      <c r="C669" s="14" t="s">
        <v>35</v>
      </c>
      <c r="D669" s="9" t="s">
        <v>36</v>
      </c>
      <c r="E669" s="13" t="s">
        <v>839</v>
      </c>
      <c r="F669" s="6">
        <v>2021</v>
      </c>
      <c r="G669" s="67"/>
      <c r="H669" s="11"/>
      <c r="I669" s="11">
        <v>10000000</v>
      </c>
      <c r="J669" s="6">
        <v>100</v>
      </c>
    </row>
    <row r="670" spans="1:10" s="31" customFormat="1" ht="33" x14ac:dyDescent="0.25">
      <c r="A670" s="14" t="s">
        <v>838</v>
      </c>
      <c r="B670" s="14" t="s">
        <v>34</v>
      </c>
      <c r="C670" s="14" t="s">
        <v>35</v>
      </c>
      <c r="D670" s="9" t="s">
        <v>36</v>
      </c>
      <c r="E670" s="13" t="s">
        <v>840</v>
      </c>
      <c r="F670" s="6">
        <v>2021</v>
      </c>
      <c r="G670" s="67"/>
      <c r="H670" s="11"/>
      <c r="I670" s="11">
        <v>4500000</v>
      </c>
      <c r="J670" s="6">
        <v>100</v>
      </c>
    </row>
    <row r="671" spans="1:10" s="31" customFormat="1" ht="33" x14ac:dyDescent="0.25">
      <c r="A671" s="14" t="s">
        <v>838</v>
      </c>
      <c r="B671" s="14" t="s">
        <v>34</v>
      </c>
      <c r="C671" s="14" t="s">
        <v>35</v>
      </c>
      <c r="D671" s="9" t="s">
        <v>36</v>
      </c>
      <c r="E671" s="13" t="s">
        <v>841</v>
      </c>
      <c r="F671" s="6">
        <v>2021</v>
      </c>
      <c r="G671" s="67"/>
      <c r="H671" s="11"/>
      <c r="I671" s="11">
        <v>4000000</v>
      </c>
      <c r="J671" s="6">
        <v>100</v>
      </c>
    </row>
    <row r="672" spans="1:10" s="31" customFormat="1" x14ac:dyDescent="0.25">
      <c r="A672" s="14" t="s">
        <v>838</v>
      </c>
      <c r="B672" s="14" t="s">
        <v>34</v>
      </c>
      <c r="C672" s="14" t="s">
        <v>35</v>
      </c>
      <c r="D672" s="9" t="s">
        <v>36</v>
      </c>
      <c r="E672" s="13" t="s">
        <v>842</v>
      </c>
      <c r="F672" s="6">
        <v>2021</v>
      </c>
      <c r="G672" s="67"/>
      <c r="H672" s="11"/>
      <c r="I672" s="11">
        <v>5000000</v>
      </c>
      <c r="J672" s="6">
        <v>100</v>
      </c>
    </row>
    <row r="673" spans="1:10" s="31" customFormat="1" x14ac:dyDescent="0.25">
      <c r="A673" s="21" t="s">
        <v>843</v>
      </c>
      <c r="B673" s="21"/>
      <c r="C673" s="21"/>
      <c r="D673" s="5" t="s">
        <v>844</v>
      </c>
      <c r="E673" s="13"/>
      <c r="F673" s="6"/>
      <c r="G673" s="67"/>
      <c r="H673" s="68"/>
      <c r="I673" s="30">
        <f>SUM(I675:I675)</f>
        <v>51777100</v>
      </c>
      <c r="J673" s="30"/>
    </row>
    <row r="674" spans="1:10" s="31" customFormat="1" x14ac:dyDescent="0.25">
      <c r="A674" s="21" t="s">
        <v>845</v>
      </c>
      <c r="B674" s="21"/>
      <c r="C674" s="21"/>
      <c r="D674" s="7" t="s">
        <v>844</v>
      </c>
      <c r="E674" s="13"/>
      <c r="F674" s="6"/>
      <c r="G674" s="67"/>
      <c r="H674" s="68"/>
      <c r="I674" s="11"/>
      <c r="J674" s="6"/>
    </row>
    <row r="675" spans="1:10" s="31" customFormat="1" ht="33" x14ac:dyDescent="0.25">
      <c r="A675" s="8" t="s">
        <v>846</v>
      </c>
      <c r="B675" s="8" t="s">
        <v>34</v>
      </c>
      <c r="C675" s="8" t="s">
        <v>35</v>
      </c>
      <c r="D675" s="9" t="s">
        <v>36</v>
      </c>
      <c r="E675" s="13" t="s">
        <v>847</v>
      </c>
      <c r="F675" s="6">
        <v>2021</v>
      </c>
      <c r="G675" s="67"/>
      <c r="H675" s="68"/>
      <c r="I675" s="11">
        <f>50000000+1777100</f>
        <v>51777100</v>
      </c>
      <c r="J675" s="6">
        <v>100</v>
      </c>
    </row>
    <row r="676" spans="1:10" s="31" customFormat="1" x14ac:dyDescent="0.25">
      <c r="A676" s="4" t="s">
        <v>848</v>
      </c>
      <c r="B676" s="4"/>
      <c r="C676" s="4"/>
      <c r="D676" s="5" t="s">
        <v>849</v>
      </c>
      <c r="E676" s="6"/>
      <c r="F676" s="6"/>
      <c r="G676" s="67"/>
      <c r="H676" s="68"/>
      <c r="I676" s="30">
        <f>SUM(I678:I679)</f>
        <v>2232360</v>
      </c>
      <c r="J676" s="30"/>
    </row>
    <row r="677" spans="1:10" s="31" customFormat="1" x14ac:dyDescent="0.25">
      <c r="A677" s="4" t="s">
        <v>850</v>
      </c>
      <c r="B677" s="4"/>
      <c r="C677" s="4"/>
      <c r="D677" s="7" t="s">
        <v>849</v>
      </c>
      <c r="E677" s="6"/>
      <c r="F677" s="6"/>
      <c r="G677" s="67"/>
      <c r="H677" s="68"/>
      <c r="I677" s="11"/>
      <c r="J677" s="6"/>
    </row>
    <row r="678" spans="1:10" s="31" customFormat="1" ht="49.5" x14ac:dyDescent="0.25">
      <c r="A678" s="8" t="s">
        <v>851</v>
      </c>
      <c r="B678" s="8" t="s">
        <v>19</v>
      </c>
      <c r="C678" s="8" t="s">
        <v>20</v>
      </c>
      <c r="D678" s="9" t="s">
        <v>852</v>
      </c>
      <c r="E678" s="10" t="s">
        <v>22</v>
      </c>
      <c r="F678" s="6">
        <v>2021</v>
      </c>
      <c r="G678" s="67"/>
      <c r="H678" s="68"/>
      <c r="I678" s="11">
        <v>1232360</v>
      </c>
      <c r="J678" s="6"/>
    </row>
    <row r="679" spans="1:10" s="31" customFormat="1" ht="33" x14ac:dyDescent="0.25">
      <c r="A679" s="8" t="s">
        <v>853</v>
      </c>
      <c r="B679" s="8" t="s">
        <v>555</v>
      </c>
      <c r="C679" s="8" t="s">
        <v>64</v>
      </c>
      <c r="D679" s="9" t="s">
        <v>854</v>
      </c>
      <c r="E679" s="13" t="s">
        <v>855</v>
      </c>
      <c r="F679" s="6" t="s">
        <v>68</v>
      </c>
      <c r="G679" s="11">
        <v>1500000</v>
      </c>
      <c r="H679" s="68">
        <v>33.333333333333329</v>
      </c>
      <c r="I679" s="11">
        <v>1000000</v>
      </c>
      <c r="J679" s="6">
        <v>100</v>
      </c>
    </row>
    <row r="680" spans="1:10" s="31" customFormat="1" x14ac:dyDescent="0.25">
      <c r="A680" s="4" t="s">
        <v>856</v>
      </c>
      <c r="B680" s="4"/>
      <c r="C680" s="4"/>
      <c r="D680" s="5" t="s">
        <v>857</v>
      </c>
      <c r="E680" s="6"/>
      <c r="F680" s="6"/>
      <c r="G680" s="67"/>
      <c r="H680" s="68"/>
      <c r="I680" s="30">
        <f>SUM(I683)</f>
        <v>5172200</v>
      </c>
      <c r="J680" s="30"/>
    </row>
    <row r="681" spans="1:10" s="31" customFormat="1" x14ac:dyDescent="0.25">
      <c r="A681" s="4" t="s">
        <v>858</v>
      </c>
      <c r="B681" s="4"/>
      <c r="C681" s="4"/>
      <c r="D681" s="7" t="s">
        <v>857</v>
      </c>
      <c r="E681" s="6"/>
      <c r="F681" s="6"/>
      <c r="G681" s="67"/>
      <c r="H681" s="68"/>
      <c r="I681" s="11"/>
      <c r="J681" s="6"/>
    </row>
    <row r="682" spans="1:10" s="31" customFormat="1" ht="33" x14ac:dyDescent="0.25">
      <c r="A682" s="8" t="s">
        <v>859</v>
      </c>
      <c r="B682" s="8" t="s">
        <v>19</v>
      </c>
      <c r="C682" s="8" t="s">
        <v>20</v>
      </c>
      <c r="D682" s="9" t="s">
        <v>860</v>
      </c>
      <c r="E682" s="10" t="s">
        <v>22</v>
      </c>
      <c r="F682" s="6">
        <v>2021</v>
      </c>
      <c r="G682" s="67"/>
      <c r="H682" s="68"/>
      <c r="I682" s="11">
        <v>150000</v>
      </c>
      <c r="J682" s="6"/>
    </row>
    <row r="683" spans="1:10" s="31" customFormat="1" ht="33" x14ac:dyDescent="0.25">
      <c r="A683" s="8" t="s">
        <v>861</v>
      </c>
      <c r="B683" s="8" t="s">
        <v>34</v>
      </c>
      <c r="C683" s="8" t="s">
        <v>35</v>
      </c>
      <c r="D683" s="9" t="s">
        <v>728</v>
      </c>
      <c r="E683" s="13" t="s">
        <v>862</v>
      </c>
      <c r="F683" s="6">
        <v>2021</v>
      </c>
      <c r="G683" s="67"/>
      <c r="H683" s="68"/>
      <c r="I683" s="11">
        <v>5172200</v>
      </c>
      <c r="J683" s="6">
        <v>100</v>
      </c>
    </row>
    <row r="684" spans="1:10" x14ac:dyDescent="0.25">
      <c r="A684" s="5">
        <v>2700000</v>
      </c>
      <c r="B684" s="5"/>
      <c r="C684" s="5"/>
      <c r="D684" s="73" t="s">
        <v>863</v>
      </c>
      <c r="E684" s="74"/>
      <c r="F684" s="6"/>
      <c r="G684" s="67"/>
      <c r="H684" s="68"/>
      <c r="I684" s="30">
        <f>SUM(I686:I689)</f>
        <v>210548240</v>
      </c>
      <c r="J684" s="30"/>
    </row>
    <row r="685" spans="1:10" x14ac:dyDescent="0.25">
      <c r="A685" s="5">
        <v>2710000</v>
      </c>
      <c r="B685" s="5"/>
      <c r="C685" s="21"/>
      <c r="D685" s="74" t="s">
        <v>863</v>
      </c>
      <c r="E685" s="75"/>
      <c r="F685" s="6"/>
      <c r="G685" s="68"/>
      <c r="H685" s="68"/>
      <c r="I685" s="11"/>
      <c r="J685" s="6"/>
    </row>
    <row r="686" spans="1:10" ht="33" x14ac:dyDescent="0.25">
      <c r="A686" s="8" t="s">
        <v>864</v>
      </c>
      <c r="B686" s="8" t="s">
        <v>19</v>
      </c>
      <c r="C686" s="8" t="s">
        <v>20</v>
      </c>
      <c r="D686" s="9" t="s">
        <v>865</v>
      </c>
      <c r="E686" s="10" t="s">
        <v>22</v>
      </c>
      <c r="F686" s="6">
        <v>2021</v>
      </c>
      <c r="G686" s="68"/>
      <c r="H686" s="68"/>
      <c r="I686" s="11">
        <v>578240</v>
      </c>
      <c r="J686" s="6"/>
    </row>
    <row r="687" spans="1:10" ht="33" x14ac:dyDescent="0.25">
      <c r="A687" s="8">
        <v>2717670</v>
      </c>
      <c r="B687" s="8">
        <v>7670</v>
      </c>
      <c r="C687" s="8" t="s">
        <v>35</v>
      </c>
      <c r="D687" s="9" t="s">
        <v>36</v>
      </c>
      <c r="E687" s="13" t="s">
        <v>866</v>
      </c>
      <c r="F687" s="6">
        <v>2021</v>
      </c>
      <c r="G687" s="68"/>
      <c r="H687" s="68"/>
      <c r="I687" s="11">
        <v>970000</v>
      </c>
      <c r="J687" s="6">
        <v>100</v>
      </c>
    </row>
    <row r="688" spans="1:10" ht="33" x14ac:dyDescent="0.25">
      <c r="A688" s="8" t="s">
        <v>867</v>
      </c>
      <c r="B688" s="8" t="s">
        <v>34</v>
      </c>
      <c r="C688" s="8" t="s">
        <v>35</v>
      </c>
      <c r="D688" s="9" t="s">
        <v>36</v>
      </c>
      <c r="E688" s="13" t="s">
        <v>868</v>
      </c>
      <c r="F688" s="6">
        <v>2021</v>
      </c>
      <c r="G688" s="68"/>
      <c r="H688" s="68"/>
      <c r="I688" s="11">
        <v>10000000</v>
      </c>
      <c r="J688" s="6">
        <v>100</v>
      </c>
    </row>
    <row r="689" spans="1:10" x14ac:dyDescent="0.25">
      <c r="A689" s="6">
        <v>2717670</v>
      </c>
      <c r="B689" s="6">
        <v>7670</v>
      </c>
      <c r="C689" s="8" t="s">
        <v>35</v>
      </c>
      <c r="D689" s="9" t="s">
        <v>36</v>
      </c>
      <c r="E689" s="75" t="s">
        <v>869</v>
      </c>
      <c r="F689" s="6">
        <v>2021</v>
      </c>
      <c r="G689" s="68"/>
      <c r="H689" s="68"/>
      <c r="I689" s="11">
        <v>199000000</v>
      </c>
      <c r="J689" s="6">
        <v>100</v>
      </c>
    </row>
    <row r="690" spans="1:10" x14ac:dyDescent="0.25">
      <c r="A690" s="4" t="s">
        <v>870</v>
      </c>
      <c r="B690" s="4"/>
      <c r="C690" s="4"/>
      <c r="D690" s="5" t="s">
        <v>871</v>
      </c>
      <c r="E690" s="75"/>
      <c r="F690" s="6"/>
      <c r="G690" s="68"/>
      <c r="H690" s="68"/>
      <c r="I690" s="30">
        <f>SUM(I692:I708)</f>
        <v>37500000</v>
      </c>
      <c r="J690" s="30"/>
    </row>
    <row r="691" spans="1:10" x14ac:dyDescent="0.25">
      <c r="A691" s="4" t="s">
        <v>872</v>
      </c>
      <c r="B691" s="14"/>
      <c r="C691" s="14"/>
      <c r="D691" s="7" t="s">
        <v>871</v>
      </c>
      <c r="E691" s="75"/>
      <c r="F691" s="6"/>
      <c r="G691" s="68"/>
      <c r="H691" s="68"/>
      <c r="I691" s="11"/>
      <c r="J691" s="6"/>
    </row>
    <row r="692" spans="1:10" ht="33" x14ac:dyDescent="0.25">
      <c r="A692" s="8" t="s">
        <v>873</v>
      </c>
      <c r="B692" s="8" t="s">
        <v>19</v>
      </c>
      <c r="C692" s="8" t="s">
        <v>20</v>
      </c>
      <c r="D692" s="9" t="s">
        <v>52</v>
      </c>
      <c r="E692" s="10" t="s">
        <v>22</v>
      </c>
      <c r="F692" s="6"/>
      <c r="G692" s="68"/>
      <c r="H692" s="68"/>
      <c r="I692" s="11">
        <v>500000</v>
      </c>
      <c r="J692" s="6"/>
    </row>
    <row r="693" spans="1:10" ht="49.5" x14ac:dyDescent="0.25">
      <c r="A693" s="8" t="s">
        <v>873</v>
      </c>
      <c r="B693" s="8" t="s">
        <v>19</v>
      </c>
      <c r="C693" s="8" t="s">
        <v>20</v>
      </c>
      <c r="D693" s="9" t="s">
        <v>52</v>
      </c>
      <c r="E693" s="13" t="s">
        <v>874</v>
      </c>
      <c r="F693" s="6">
        <v>2021</v>
      </c>
      <c r="G693" s="68"/>
      <c r="H693" s="68"/>
      <c r="I693" s="11">
        <v>300000</v>
      </c>
      <c r="J693" s="6"/>
    </row>
    <row r="694" spans="1:10" ht="49.5" x14ac:dyDescent="0.25">
      <c r="A694" s="8" t="s">
        <v>875</v>
      </c>
      <c r="B694" s="8" t="s">
        <v>876</v>
      </c>
      <c r="C694" s="8" t="s">
        <v>60</v>
      </c>
      <c r="D694" s="9" t="s">
        <v>61</v>
      </c>
      <c r="E694" s="13" t="s">
        <v>877</v>
      </c>
      <c r="F694" s="6"/>
      <c r="G694" s="68"/>
      <c r="H694" s="68"/>
      <c r="I694" s="11">
        <f>1000000+2000000</f>
        <v>3000000</v>
      </c>
      <c r="J694" s="6">
        <v>100</v>
      </c>
    </row>
    <row r="695" spans="1:10" ht="33" x14ac:dyDescent="0.25">
      <c r="A695" s="8" t="s">
        <v>875</v>
      </c>
      <c r="B695" s="8" t="s">
        <v>876</v>
      </c>
      <c r="C695" s="8" t="s">
        <v>60</v>
      </c>
      <c r="D695" s="9" t="s">
        <v>61</v>
      </c>
      <c r="E695" s="13" t="s">
        <v>878</v>
      </c>
      <c r="F695" s="6">
        <v>2021</v>
      </c>
      <c r="G695" s="68"/>
      <c r="H695" s="68"/>
      <c r="I695" s="11">
        <v>200000</v>
      </c>
      <c r="J695" s="6"/>
    </row>
    <row r="696" spans="1:10" ht="33" x14ac:dyDescent="0.25">
      <c r="A696" s="8" t="s">
        <v>875</v>
      </c>
      <c r="B696" s="8" t="s">
        <v>876</v>
      </c>
      <c r="C696" s="8" t="s">
        <v>60</v>
      </c>
      <c r="D696" s="9" t="s">
        <v>879</v>
      </c>
      <c r="E696" s="13" t="s">
        <v>880</v>
      </c>
      <c r="F696" s="6">
        <v>2021</v>
      </c>
      <c r="G696" s="68"/>
      <c r="H696" s="68"/>
      <c r="I696" s="11">
        <v>500000</v>
      </c>
      <c r="J696" s="6"/>
    </row>
    <row r="697" spans="1:10" ht="66" x14ac:dyDescent="0.25">
      <c r="A697" s="8" t="s">
        <v>881</v>
      </c>
      <c r="B697" s="8">
        <v>7310</v>
      </c>
      <c r="C697" s="8" t="s">
        <v>64</v>
      </c>
      <c r="D697" s="9" t="s">
        <v>65</v>
      </c>
      <c r="E697" s="13" t="s">
        <v>882</v>
      </c>
      <c r="F697" s="6" t="s">
        <v>883</v>
      </c>
      <c r="G697" s="68">
        <v>2255132</v>
      </c>
      <c r="H697" s="68">
        <v>100</v>
      </c>
      <c r="I697" s="11">
        <v>700000</v>
      </c>
      <c r="J697" s="6">
        <v>100</v>
      </c>
    </row>
    <row r="698" spans="1:10" ht="33" x14ac:dyDescent="0.25">
      <c r="A698" s="8" t="s">
        <v>881</v>
      </c>
      <c r="B698" s="8">
        <v>7310</v>
      </c>
      <c r="C698" s="8" t="s">
        <v>64</v>
      </c>
      <c r="D698" s="9" t="s">
        <v>65</v>
      </c>
      <c r="E698" s="13" t="s">
        <v>884</v>
      </c>
      <c r="F698" s="6">
        <v>2020</v>
      </c>
      <c r="G698" s="68">
        <v>588093</v>
      </c>
      <c r="H698" s="68">
        <v>100</v>
      </c>
      <c r="I698" s="11">
        <v>560000</v>
      </c>
      <c r="J698" s="6">
        <v>100</v>
      </c>
    </row>
    <row r="699" spans="1:10" ht="33" x14ac:dyDescent="0.25">
      <c r="A699" s="8" t="s">
        <v>881</v>
      </c>
      <c r="B699" s="8">
        <v>7310</v>
      </c>
      <c r="C699" s="8" t="s">
        <v>64</v>
      </c>
      <c r="D699" s="9" t="s">
        <v>65</v>
      </c>
      <c r="E699" s="13" t="s">
        <v>885</v>
      </c>
      <c r="F699" s="6" t="s">
        <v>886</v>
      </c>
      <c r="G699" s="68">
        <v>32851000</v>
      </c>
      <c r="H699" s="68">
        <v>21.1</v>
      </c>
      <c r="I699" s="11">
        <v>10000000</v>
      </c>
      <c r="J699" s="69">
        <v>37.9</v>
      </c>
    </row>
    <row r="700" spans="1:10" ht="49.5" x14ac:dyDescent="0.25">
      <c r="A700" s="8" t="s">
        <v>881</v>
      </c>
      <c r="B700" s="8">
        <v>7310</v>
      </c>
      <c r="C700" s="8" t="s">
        <v>64</v>
      </c>
      <c r="D700" s="9" t="s">
        <v>65</v>
      </c>
      <c r="E700" s="13" t="s">
        <v>887</v>
      </c>
      <c r="F700" s="6" t="s">
        <v>886</v>
      </c>
      <c r="G700" s="68">
        <v>32700000</v>
      </c>
      <c r="H700" s="68">
        <v>16.899999999999999</v>
      </c>
      <c r="I700" s="11">
        <f>7000000-2500000</f>
        <v>4500000</v>
      </c>
      <c r="J700" s="69">
        <v>36.200000000000003</v>
      </c>
    </row>
    <row r="701" spans="1:10" ht="33" x14ac:dyDescent="0.25">
      <c r="A701" s="8" t="s">
        <v>881</v>
      </c>
      <c r="B701" s="8">
        <v>7310</v>
      </c>
      <c r="C701" s="8" t="s">
        <v>64</v>
      </c>
      <c r="D701" s="9" t="s">
        <v>65</v>
      </c>
      <c r="E701" s="13" t="s">
        <v>888</v>
      </c>
      <c r="F701" s="6" t="s">
        <v>138</v>
      </c>
      <c r="G701" s="68">
        <v>19377000</v>
      </c>
      <c r="H701" s="68">
        <v>53.7</v>
      </c>
      <c r="I701" s="11">
        <v>1250000</v>
      </c>
      <c r="J701" s="69">
        <v>53.7</v>
      </c>
    </row>
    <row r="702" spans="1:10" ht="33" x14ac:dyDescent="0.25">
      <c r="A702" s="8" t="s">
        <v>881</v>
      </c>
      <c r="B702" s="8">
        <v>7310</v>
      </c>
      <c r="C702" s="8" t="s">
        <v>64</v>
      </c>
      <c r="D702" s="9" t="s">
        <v>65</v>
      </c>
      <c r="E702" s="13" t="s">
        <v>889</v>
      </c>
      <c r="F702" s="6" t="s">
        <v>890</v>
      </c>
      <c r="G702" s="68">
        <v>19248000</v>
      </c>
      <c r="H702" s="68">
        <v>48.7</v>
      </c>
      <c r="I702" s="11">
        <f>10000000-2110000-1000000</f>
        <v>6890000</v>
      </c>
      <c r="J702" s="6">
        <v>100</v>
      </c>
    </row>
    <row r="703" spans="1:10" ht="33" x14ac:dyDescent="0.25">
      <c r="A703" s="8" t="s">
        <v>881</v>
      </c>
      <c r="B703" s="8">
        <v>7310</v>
      </c>
      <c r="C703" s="8" t="s">
        <v>64</v>
      </c>
      <c r="D703" s="9" t="s">
        <v>65</v>
      </c>
      <c r="E703" s="13" t="s">
        <v>891</v>
      </c>
      <c r="F703" s="6" t="s">
        <v>890</v>
      </c>
      <c r="G703" s="68">
        <v>12772000</v>
      </c>
      <c r="H703" s="68">
        <v>79.3</v>
      </c>
      <c r="I703" s="11">
        <v>3300000</v>
      </c>
      <c r="J703" s="6">
        <v>100</v>
      </c>
    </row>
    <row r="704" spans="1:10" ht="33" x14ac:dyDescent="0.25">
      <c r="A704" s="8" t="s">
        <v>881</v>
      </c>
      <c r="B704" s="8">
        <v>7310</v>
      </c>
      <c r="C704" s="8" t="s">
        <v>64</v>
      </c>
      <c r="D704" s="9" t="s">
        <v>65</v>
      </c>
      <c r="E704" s="13" t="s">
        <v>892</v>
      </c>
      <c r="F704" s="6" t="s">
        <v>893</v>
      </c>
      <c r="G704" s="68">
        <v>25203220</v>
      </c>
      <c r="H704" s="68"/>
      <c r="I704" s="11">
        <v>2000000</v>
      </c>
      <c r="J704" s="6"/>
    </row>
    <row r="705" spans="1:10" ht="33" x14ac:dyDescent="0.25">
      <c r="A705" s="8" t="s">
        <v>881</v>
      </c>
      <c r="B705" s="8">
        <v>7310</v>
      </c>
      <c r="C705" s="8" t="s">
        <v>64</v>
      </c>
      <c r="D705" s="9" t="s">
        <v>65</v>
      </c>
      <c r="E705" s="13" t="s">
        <v>894</v>
      </c>
      <c r="F705" s="6">
        <v>2021</v>
      </c>
      <c r="G705" s="68"/>
      <c r="H705" s="68"/>
      <c r="I705" s="11">
        <v>800000</v>
      </c>
      <c r="J705" s="6"/>
    </row>
    <row r="706" spans="1:10" ht="66" x14ac:dyDescent="0.25">
      <c r="A706" s="8" t="s">
        <v>881</v>
      </c>
      <c r="B706" s="8">
        <v>7310</v>
      </c>
      <c r="C706" s="8" t="s">
        <v>64</v>
      </c>
      <c r="D706" s="9" t="s">
        <v>65</v>
      </c>
      <c r="E706" s="13" t="s">
        <v>895</v>
      </c>
      <c r="F706" s="6">
        <v>2021</v>
      </c>
      <c r="G706" s="68"/>
      <c r="H706" s="68"/>
      <c r="I706" s="11">
        <f>500000+500000</f>
        <v>1000000</v>
      </c>
      <c r="J706" s="6"/>
    </row>
    <row r="707" spans="1:10" ht="33" x14ac:dyDescent="0.25">
      <c r="A707" s="8" t="s">
        <v>881</v>
      </c>
      <c r="B707" s="8">
        <v>7310</v>
      </c>
      <c r="C707" s="8" t="s">
        <v>64</v>
      </c>
      <c r="D707" s="9" t="s">
        <v>65</v>
      </c>
      <c r="E707" s="13" t="s">
        <v>896</v>
      </c>
      <c r="F707" s="6">
        <v>2021</v>
      </c>
      <c r="G707" s="68"/>
      <c r="H707" s="68"/>
      <c r="I707" s="11">
        <v>1500000</v>
      </c>
      <c r="J707" s="6"/>
    </row>
    <row r="708" spans="1:10" ht="33" x14ac:dyDescent="0.25">
      <c r="A708" s="8" t="s">
        <v>881</v>
      </c>
      <c r="B708" s="8">
        <v>7310</v>
      </c>
      <c r="C708" s="8" t="s">
        <v>64</v>
      </c>
      <c r="D708" s="9" t="s">
        <v>65</v>
      </c>
      <c r="E708" s="13" t="s">
        <v>897</v>
      </c>
      <c r="F708" s="6">
        <v>2021</v>
      </c>
      <c r="G708" s="68"/>
      <c r="H708" s="68"/>
      <c r="I708" s="11">
        <v>500000</v>
      </c>
      <c r="J708" s="6"/>
    </row>
    <row r="709" spans="1:10" ht="33" x14ac:dyDescent="0.25">
      <c r="A709" s="4" t="s">
        <v>898</v>
      </c>
      <c r="B709" s="4"/>
      <c r="C709" s="4"/>
      <c r="D709" s="5" t="s">
        <v>899</v>
      </c>
      <c r="E709" s="75"/>
      <c r="F709" s="6"/>
      <c r="G709" s="68"/>
      <c r="H709" s="68"/>
      <c r="I709" s="30">
        <f>SUM(I711:I714)</f>
        <v>3082000</v>
      </c>
      <c r="J709" s="30"/>
    </row>
    <row r="710" spans="1:10" ht="33" x14ac:dyDescent="0.25">
      <c r="A710" s="4" t="s">
        <v>900</v>
      </c>
      <c r="B710" s="4"/>
      <c r="C710" s="4"/>
      <c r="D710" s="7" t="s">
        <v>899</v>
      </c>
      <c r="E710" s="75"/>
      <c r="F710" s="6"/>
      <c r="G710" s="68"/>
      <c r="H710" s="68"/>
      <c r="I710" s="11"/>
      <c r="J710" s="6"/>
    </row>
    <row r="711" spans="1:10" ht="49.5" x14ac:dyDescent="0.25">
      <c r="A711" s="8" t="s">
        <v>901</v>
      </c>
      <c r="B711" s="8" t="s">
        <v>19</v>
      </c>
      <c r="C711" s="8" t="s">
        <v>20</v>
      </c>
      <c r="D711" s="22" t="s">
        <v>902</v>
      </c>
      <c r="E711" s="10" t="s">
        <v>22</v>
      </c>
      <c r="F711" s="6">
        <v>2021</v>
      </c>
      <c r="G711" s="68"/>
      <c r="H711" s="68"/>
      <c r="I711" s="11">
        <v>674000</v>
      </c>
      <c r="J711" s="6"/>
    </row>
    <row r="712" spans="1:10" ht="49.5" x14ac:dyDescent="0.25">
      <c r="A712" s="8" t="s">
        <v>901</v>
      </c>
      <c r="B712" s="8" t="s">
        <v>19</v>
      </c>
      <c r="C712" s="8" t="s">
        <v>20</v>
      </c>
      <c r="D712" s="22" t="s">
        <v>902</v>
      </c>
      <c r="E712" s="13" t="s">
        <v>903</v>
      </c>
      <c r="F712" s="6">
        <v>2021</v>
      </c>
      <c r="G712" s="68"/>
      <c r="H712" s="68"/>
      <c r="I712" s="11">
        <v>40000</v>
      </c>
      <c r="J712" s="6"/>
    </row>
    <row r="713" spans="1:10" ht="33" x14ac:dyDescent="0.25">
      <c r="A713" s="8" t="s">
        <v>904</v>
      </c>
      <c r="B713" s="8" t="s">
        <v>905</v>
      </c>
      <c r="C713" s="8" t="s">
        <v>906</v>
      </c>
      <c r="D713" s="22" t="s">
        <v>907</v>
      </c>
      <c r="E713" s="13" t="s">
        <v>908</v>
      </c>
      <c r="F713" s="6">
        <v>2021</v>
      </c>
      <c r="G713" s="68"/>
      <c r="H713" s="68"/>
      <c r="I713" s="11">
        <v>600000</v>
      </c>
      <c r="J713" s="6"/>
    </row>
    <row r="714" spans="1:10" ht="66" x14ac:dyDescent="0.25">
      <c r="A714" s="8" t="s">
        <v>904</v>
      </c>
      <c r="B714" s="8" t="s">
        <v>905</v>
      </c>
      <c r="C714" s="8" t="s">
        <v>906</v>
      </c>
      <c r="D714" s="22" t="s">
        <v>909</v>
      </c>
      <c r="E714" s="13" t="s">
        <v>910</v>
      </c>
      <c r="F714" s="6">
        <v>2021</v>
      </c>
      <c r="G714" s="68"/>
      <c r="H714" s="68"/>
      <c r="I714" s="11">
        <v>1768000</v>
      </c>
      <c r="J714" s="6"/>
    </row>
    <row r="715" spans="1:10" x14ac:dyDescent="0.25">
      <c r="A715" s="4" t="s">
        <v>911</v>
      </c>
      <c r="B715" s="4"/>
      <c r="C715" s="4"/>
      <c r="D715" s="5" t="s">
        <v>912</v>
      </c>
      <c r="E715" s="6"/>
      <c r="F715" s="6"/>
      <c r="G715" s="68"/>
      <c r="H715" s="68"/>
      <c r="I715" s="30">
        <f>SUM(I717)</f>
        <v>400000</v>
      </c>
      <c r="J715" s="30"/>
    </row>
    <row r="716" spans="1:10" x14ac:dyDescent="0.25">
      <c r="A716" s="4" t="s">
        <v>913</v>
      </c>
      <c r="B716" s="4"/>
      <c r="C716" s="4"/>
      <c r="D716" s="7" t="s">
        <v>912</v>
      </c>
      <c r="E716" s="6"/>
      <c r="F716" s="6"/>
      <c r="G716" s="68"/>
      <c r="H716" s="68"/>
      <c r="I716" s="11"/>
      <c r="J716" s="6"/>
    </row>
    <row r="717" spans="1:10" ht="33" x14ac:dyDescent="0.25">
      <c r="A717" s="8" t="s">
        <v>914</v>
      </c>
      <c r="B717" s="8" t="s">
        <v>19</v>
      </c>
      <c r="C717" s="8" t="s">
        <v>20</v>
      </c>
      <c r="D717" s="9" t="s">
        <v>915</v>
      </c>
      <c r="E717" s="10" t="s">
        <v>22</v>
      </c>
      <c r="F717" s="6">
        <v>2021</v>
      </c>
      <c r="G717" s="68"/>
      <c r="H717" s="68"/>
      <c r="I717" s="11">
        <v>400000</v>
      </c>
      <c r="J717" s="6"/>
    </row>
    <row r="718" spans="1:10" s="76" customFormat="1" x14ac:dyDescent="0.25">
      <c r="A718" s="4" t="s">
        <v>916</v>
      </c>
      <c r="B718" s="4"/>
      <c r="C718" s="4"/>
      <c r="D718" s="5" t="s">
        <v>917</v>
      </c>
      <c r="E718" s="6"/>
      <c r="F718" s="6"/>
      <c r="G718" s="6"/>
      <c r="H718" s="6"/>
      <c r="I718" s="30">
        <f>SUM(I720:I721)</f>
        <v>6574839</v>
      </c>
      <c r="J718" s="30"/>
    </row>
    <row r="719" spans="1:10" x14ac:dyDescent="0.25">
      <c r="A719" s="4" t="s">
        <v>918</v>
      </c>
      <c r="B719" s="4"/>
      <c r="C719" s="4"/>
      <c r="D719" s="7" t="s">
        <v>917</v>
      </c>
      <c r="E719" s="6"/>
      <c r="F719" s="6"/>
      <c r="G719" s="68"/>
      <c r="H719" s="68"/>
      <c r="I719" s="11"/>
      <c r="J719" s="6"/>
    </row>
    <row r="720" spans="1:10" ht="33" x14ac:dyDescent="0.25">
      <c r="A720" s="8" t="s">
        <v>919</v>
      </c>
      <c r="B720" s="8" t="s">
        <v>19</v>
      </c>
      <c r="C720" s="8" t="s">
        <v>20</v>
      </c>
      <c r="D720" s="9" t="s">
        <v>908</v>
      </c>
      <c r="E720" s="10" t="s">
        <v>22</v>
      </c>
      <c r="F720" s="6">
        <v>2021</v>
      </c>
      <c r="G720" s="11"/>
      <c r="H720" s="68"/>
      <c r="I720" s="11">
        <v>49000</v>
      </c>
      <c r="J720" s="6"/>
    </row>
    <row r="721" spans="1:10" ht="33" x14ac:dyDescent="0.25">
      <c r="A721" s="8" t="s">
        <v>920</v>
      </c>
      <c r="B721" s="8">
        <v>7330</v>
      </c>
      <c r="C721" s="8" t="s">
        <v>64</v>
      </c>
      <c r="D721" s="9" t="s">
        <v>556</v>
      </c>
      <c r="E721" s="13" t="s">
        <v>921</v>
      </c>
      <c r="F721" s="6" t="s">
        <v>611</v>
      </c>
      <c r="G721" s="68">
        <v>20873361</v>
      </c>
      <c r="H721" s="68">
        <v>69</v>
      </c>
      <c r="I721" s="11">
        <v>6525839</v>
      </c>
      <c r="J721" s="6">
        <v>100</v>
      </c>
    </row>
    <row r="722" spans="1:10" x14ac:dyDescent="0.25">
      <c r="A722" s="4" t="s">
        <v>922</v>
      </c>
      <c r="B722" s="4"/>
      <c r="C722" s="4"/>
      <c r="D722" s="5" t="s">
        <v>923</v>
      </c>
      <c r="E722" s="6"/>
      <c r="F722" s="6"/>
      <c r="G722" s="67"/>
      <c r="H722" s="68"/>
      <c r="I722" s="30">
        <f>SUM(I724:I725)</f>
        <v>3763800</v>
      </c>
      <c r="J722" s="30"/>
    </row>
    <row r="723" spans="1:10" x14ac:dyDescent="0.25">
      <c r="A723" s="4" t="s">
        <v>924</v>
      </c>
      <c r="B723" s="4"/>
      <c r="C723" s="4"/>
      <c r="D723" s="7" t="s">
        <v>923</v>
      </c>
      <c r="E723" s="6"/>
      <c r="F723" s="6"/>
      <c r="G723" s="68"/>
      <c r="H723" s="68"/>
      <c r="I723" s="11"/>
      <c r="J723" s="6"/>
    </row>
    <row r="724" spans="1:10" ht="33" x14ac:dyDescent="0.25">
      <c r="A724" s="8">
        <v>3410160</v>
      </c>
      <c r="B724" s="8" t="s">
        <v>19</v>
      </c>
      <c r="C724" s="8" t="s">
        <v>20</v>
      </c>
      <c r="D724" s="9" t="s">
        <v>925</v>
      </c>
      <c r="E724" s="10" t="s">
        <v>22</v>
      </c>
      <c r="F724" s="6">
        <v>2021</v>
      </c>
      <c r="G724" s="68"/>
      <c r="H724" s="68"/>
      <c r="I724" s="11">
        <f>2263800-763800</f>
        <v>1500000</v>
      </c>
      <c r="J724" s="6"/>
    </row>
    <row r="725" spans="1:10" x14ac:dyDescent="0.25">
      <c r="A725" s="8" t="s">
        <v>926</v>
      </c>
      <c r="B725" s="8" t="s">
        <v>555</v>
      </c>
      <c r="C725" s="8" t="s">
        <v>64</v>
      </c>
      <c r="D725" s="9" t="s">
        <v>556</v>
      </c>
      <c r="E725" s="13" t="s">
        <v>927</v>
      </c>
      <c r="F725" s="6">
        <v>2021</v>
      </c>
      <c r="G725" s="68"/>
      <c r="H725" s="68"/>
      <c r="I725" s="11">
        <v>2263800</v>
      </c>
      <c r="J725" s="6"/>
    </row>
    <row r="726" spans="1:10" x14ac:dyDescent="0.25">
      <c r="A726" s="4" t="s">
        <v>928</v>
      </c>
      <c r="B726" s="4"/>
      <c r="C726" s="4"/>
      <c r="D726" s="5" t="s">
        <v>929</v>
      </c>
      <c r="E726" s="13"/>
      <c r="F726" s="6"/>
      <c r="G726" s="68"/>
      <c r="H726" s="68"/>
      <c r="I726" s="30">
        <f>SUM(I728:I733)</f>
        <v>2484000</v>
      </c>
      <c r="J726" s="30"/>
    </row>
    <row r="727" spans="1:10" x14ac:dyDescent="0.25">
      <c r="A727" s="4" t="s">
        <v>930</v>
      </c>
      <c r="B727" s="4"/>
      <c r="C727" s="4"/>
      <c r="D727" s="7" t="s">
        <v>929</v>
      </c>
      <c r="E727" s="13"/>
      <c r="F727" s="6"/>
      <c r="G727" s="68"/>
      <c r="H727" s="68"/>
      <c r="I727" s="11"/>
      <c r="J727" s="6"/>
    </row>
    <row r="728" spans="1:10" ht="33" x14ac:dyDescent="0.25">
      <c r="A728" s="18" t="s">
        <v>931</v>
      </c>
      <c r="B728" s="18" t="s">
        <v>19</v>
      </c>
      <c r="C728" s="18" t="s">
        <v>20</v>
      </c>
      <c r="D728" s="19" t="s">
        <v>932</v>
      </c>
      <c r="E728" s="10" t="s">
        <v>22</v>
      </c>
      <c r="F728" s="6">
        <v>2021</v>
      </c>
      <c r="G728" s="11"/>
      <c r="H728" s="68"/>
      <c r="I728" s="11">
        <v>200000</v>
      </c>
      <c r="J728" s="68"/>
    </row>
    <row r="729" spans="1:10" ht="49.5" x14ac:dyDescent="0.25">
      <c r="A729" s="18" t="s">
        <v>933</v>
      </c>
      <c r="B729" s="18" t="s">
        <v>934</v>
      </c>
      <c r="C729" s="18" t="s">
        <v>935</v>
      </c>
      <c r="D729" s="19" t="s">
        <v>936</v>
      </c>
      <c r="E729" s="10" t="s">
        <v>937</v>
      </c>
      <c r="F729" s="6">
        <v>2021</v>
      </c>
      <c r="G729" s="11">
        <v>49000</v>
      </c>
      <c r="H729" s="68"/>
      <c r="I729" s="11">
        <v>49000</v>
      </c>
      <c r="J729" s="68">
        <v>100</v>
      </c>
    </row>
    <row r="730" spans="1:10" ht="33" x14ac:dyDescent="0.25">
      <c r="A730" s="18" t="s">
        <v>933</v>
      </c>
      <c r="B730" s="18" t="s">
        <v>934</v>
      </c>
      <c r="C730" s="18" t="s">
        <v>935</v>
      </c>
      <c r="D730" s="19" t="s">
        <v>936</v>
      </c>
      <c r="E730" s="10" t="s">
        <v>938</v>
      </c>
      <c r="F730" s="6">
        <v>2021</v>
      </c>
      <c r="G730" s="11">
        <v>235000</v>
      </c>
      <c r="H730" s="68"/>
      <c r="I730" s="11">
        <v>235000</v>
      </c>
      <c r="J730" s="12">
        <v>100</v>
      </c>
    </row>
    <row r="731" spans="1:10" ht="49.5" x14ac:dyDescent="0.25">
      <c r="A731" s="18" t="s">
        <v>933</v>
      </c>
      <c r="B731" s="18" t="s">
        <v>934</v>
      </c>
      <c r="C731" s="18" t="s">
        <v>935</v>
      </c>
      <c r="D731" s="19" t="s">
        <v>936</v>
      </c>
      <c r="E731" s="10" t="s">
        <v>939</v>
      </c>
      <c r="F731" s="6">
        <v>2021</v>
      </c>
      <c r="G731" s="11">
        <v>1000000</v>
      </c>
      <c r="H731" s="68"/>
      <c r="I731" s="11">
        <v>1000000</v>
      </c>
      <c r="J731" s="12">
        <v>100</v>
      </c>
    </row>
    <row r="732" spans="1:10" ht="82.5" x14ac:dyDescent="0.25">
      <c r="A732" s="18" t="s">
        <v>933</v>
      </c>
      <c r="B732" s="18" t="s">
        <v>934</v>
      </c>
      <c r="C732" s="18" t="s">
        <v>935</v>
      </c>
      <c r="D732" s="19" t="s">
        <v>936</v>
      </c>
      <c r="E732" s="10" t="s">
        <v>940</v>
      </c>
      <c r="F732" s="6">
        <v>2021</v>
      </c>
      <c r="G732" s="11">
        <v>500000</v>
      </c>
      <c r="H732" s="68"/>
      <c r="I732" s="11">
        <v>500000</v>
      </c>
      <c r="J732" s="12">
        <v>100</v>
      </c>
    </row>
    <row r="733" spans="1:10" ht="49.5" x14ac:dyDescent="0.25">
      <c r="A733" s="18" t="s">
        <v>941</v>
      </c>
      <c r="B733" s="18" t="s">
        <v>942</v>
      </c>
      <c r="C733" s="18" t="s">
        <v>35</v>
      </c>
      <c r="D733" s="19" t="s">
        <v>943</v>
      </c>
      <c r="E733" s="10" t="s">
        <v>943</v>
      </c>
      <c r="F733" s="6">
        <v>2021</v>
      </c>
      <c r="G733" s="11">
        <v>500000</v>
      </c>
      <c r="H733" s="68"/>
      <c r="I733" s="11">
        <v>500000</v>
      </c>
      <c r="J733" s="12">
        <v>100</v>
      </c>
    </row>
    <row r="734" spans="1:10" x14ac:dyDescent="0.25">
      <c r="A734" s="4" t="s">
        <v>944</v>
      </c>
      <c r="B734" s="4"/>
      <c r="C734" s="4"/>
      <c r="D734" s="5" t="s">
        <v>945</v>
      </c>
      <c r="E734" s="23"/>
      <c r="F734" s="77"/>
      <c r="G734" s="77"/>
      <c r="H734" s="77"/>
      <c r="I734" s="30">
        <f>SUM(I736)</f>
        <v>100000</v>
      </c>
      <c r="J734" s="30"/>
    </row>
    <row r="735" spans="1:10" x14ac:dyDescent="0.25">
      <c r="A735" s="4" t="s">
        <v>946</v>
      </c>
      <c r="B735" s="4"/>
      <c r="C735" s="4"/>
      <c r="D735" s="7" t="s">
        <v>945</v>
      </c>
      <c r="E735" s="23"/>
      <c r="F735" s="77"/>
      <c r="G735" s="77"/>
      <c r="H735" s="77"/>
      <c r="I735" s="78"/>
      <c r="J735" s="77"/>
    </row>
    <row r="736" spans="1:10" ht="49.5" x14ac:dyDescent="0.25">
      <c r="A736" s="8">
        <v>3710160</v>
      </c>
      <c r="B736" s="8" t="s">
        <v>19</v>
      </c>
      <c r="C736" s="8" t="s">
        <v>20</v>
      </c>
      <c r="D736" s="9" t="s">
        <v>947</v>
      </c>
      <c r="E736" s="10" t="s">
        <v>22</v>
      </c>
      <c r="F736" s="79">
        <v>2021</v>
      </c>
      <c r="G736" s="77"/>
      <c r="H736" s="77"/>
      <c r="I736" s="11">
        <v>100000</v>
      </c>
      <c r="J736" s="77"/>
    </row>
    <row r="737" spans="1:10" x14ac:dyDescent="0.25">
      <c r="A737" s="4" t="s">
        <v>944</v>
      </c>
      <c r="B737" s="4"/>
      <c r="C737" s="4"/>
      <c r="D737" s="5" t="s">
        <v>948</v>
      </c>
      <c r="E737" s="23"/>
      <c r="F737" s="77"/>
      <c r="G737" s="77"/>
      <c r="H737" s="77"/>
      <c r="I737" s="30">
        <f>SUM(I739:I739)</f>
        <v>100000</v>
      </c>
      <c r="J737" s="30"/>
    </row>
    <row r="738" spans="1:10" x14ac:dyDescent="0.25">
      <c r="A738" s="4" t="s">
        <v>946</v>
      </c>
      <c r="B738" s="4"/>
      <c r="C738" s="4"/>
      <c r="D738" s="7" t="s">
        <v>948</v>
      </c>
      <c r="E738" s="23"/>
      <c r="F738" s="77"/>
      <c r="G738" s="77"/>
      <c r="H738" s="77"/>
      <c r="I738" s="11"/>
      <c r="J738" s="77"/>
    </row>
    <row r="739" spans="1:10" ht="33" x14ac:dyDescent="0.25">
      <c r="A739" s="8">
        <v>3710160</v>
      </c>
      <c r="B739" s="8" t="s">
        <v>19</v>
      </c>
      <c r="C739" s="8" t="s">
        <v>20</v>
      </c>
      <c r="D739" s="9" t="s">
        <v>949</v>
      </c>
      <c r="E739" s="13" t="s">
        <v>950</v>
      </c>
      <c r="F739" s="79">
        <v>2021</v>
      </c>
      <c r="G739" s="77"/>
      <c r="H739" s="77"/>
      <c r="I739" s="11">
        <v>100000</v>
      </c>
      <c r="J739" s="77"/>
    </row>
    <row r="740" spans="1:10" x14ac:dyDescent="0.25">
      <c r="A740" s="4" t="s">
        <v>951</v>
      </c>
      <c r="B740" s="4"/>
      <c r="C740" s="4"/>
      <c r="D740" s="5" t="s">
        <v>952</v>
      </c>
      <c r="E740" s="13"/>
      <c r="F740" s="80"/>
      <c r="G740" s="77"/>
      <c r="H740" s="80"/>
      <c r="I740" s="30">
        <f>SUM(I742:I751)</f>
        <v>30000000</v>
      </c>
      <c r="J740" s="30"/>
    </row>
    <row r="741" spans="1:10" x14ac:dyDescent="0.25">
      <c r="A741" s="4" t="s">
        <v>953</v>
      </c>
      <c r="B741" s="4"/>
      <c r="C741" s="4"/>
      <c r="D741" s="7" t="s">
        <v>952</v>
      </c>
      <c r="E741" s="13"/>
      <c r="F741" s="80"/>
      <c r="G741" s="77"/>
      <c r="H741" s="80"/>
      <c r="I741" s="11"/>
      <c r="J741" s="77"/>
    </row>
    <row r="742" spans="1:10" ht="49.5" x14ac:dyDescent="0.25">
      <c r="A742" s="8" t="s">
        <v>954</v>
      </c>
      <c r="B742" s="8" t="s">
        <v>19</v>
      </c>
      <c r="C742" s="8" t="s">
        <v>20</v>
      </c>
      <c r="D742" s="9" t="s">
        <v>955</v>
      </c>
      <c r="E742" s="13" t="s">
        <v>22</v>
      </c>
      <c r="F742" s="79">
        <v>2021</v>
      </c>
      <c r="G742" s="79"/>
      <c r="H742" s="80"/>
      <c r="I742" s="11">
        <v>1000000</v>
      </c>
      <c r="J742" s="68"/>
    </row>
    <row r="743" spans="1:10" ht="33" x14ac:dyDescent="0.25">
      <c r="A743" s="8" t="s">
        <v>956</v>
      </c>
      <c r="B743" s="8" t="s">
        <v>876</v>
      </c>
      <c r="C743" s="8" t="s">
        <v>60</v>
      </c>
      <c r="D743" s="9" t="s">
        <v>61</v>
      </c>
      <c r="E743" s="13" t="s">
        <v>22</v>
      </c>
      <c r="F743" s="79" t="s">
        <v>68</v>
      </c>
      <c r="G743" s="11"/>
      <c r="H743" s="68">
        <v>100</v>
      </c>
      <c r="I743" s="11">
        <v>624000</v>
      </c>
      <c r="J743" s="68">
        <v>100</v>
      </c>
    </row>
    <row r="744" spans="1:10" x14ac:dyDescent="0.25">
      <c r="A744" s="8" t="s">
        <v>956</v>
      </c>
      <c r="B744" s="8" t="s">
        <v>876</v>
      </c>
      <c r="C744" s="8" t="s">
        <v>60</v>
      </c>
      <c r="D744" s="9" t="s">
        <v>61</v>
      </c>
      <c r="E744" s="13" t="s">
        <v>957</v>
      </c>
      <c r="F744" s="79">
        <v>2021</v>
      </c>
      <c r="G744" s="11"/>
      <c r="H744" s="68"/>
      <c r="I744" s="11">
        <v>450000</v>
      </c>
      <c r="J744" s="68">
        <v>100</v>
      </c>
    </row>
    <row r="745" spans="1:10" ht="33" x14ac:dyDescent="0.25">
      <c r="A745" s="8">
        <v>4117310</v>
      </c>
      <c r="B745" s="8" t="s">
        <v>701</v>
      </c>
      <c r="C745" s="8" t="s">
        <v>64</v>
      </c>
      <c r="D745" s="9" t="s">
        <v>65</v>
      </c>
      <c r="E745" s="13" t="s">
        <v>958</v>
      </c>
      <c r="F745" s="79">
        <v>2021</v>
      </c>
      <c r="G745" s="11">
        <v>6000000</v>
      </c>
      <c r="H745" s="68"/>
      <c r="I745" s="11">
        <v>6000000</v>
      </c>
      <c r="J745" s="68">
        <v>100</v>
      </c>
    </row>
    <row r="746" spans="1:10" ht="33" x14ac:dyDescent="0.25">
      <c r="A746" s="8" t="s">
        <v>959</v>
      </c>
      <c r="B746" s="8" t="s">
        <v>701</v>
      </c>
      <c r="C746" s="8" t="s">
        <v>64</v>
      </c>
      <c r="D746" s="9" t="s">
        <v>65</v>
      </c>
      <c r="E746" s="13" t="s">
        <v>960</v>
      </c>
      <c r="F746" s="79" t="s">
        <v>68</v>
      </c>
      <c r="G746" s="11">
        <v>13783154.810000001</v>
      </c>
      <c r="H746" s="68">
        <v>92</v>
      </c>
      <c r="I746" s="11">
        <v>480738</v>
      </c>
      <c r="J746" s="68">
        <v>100</v>
      </c>
    </row>
    <row r="747" spans="1:10" ht="33" x14ac:dyDescent="0.25">
      <c r="A747" s="8" t="s">
        <v>959</v>
      </c>
      <c r="B747" s="8" t="s">
        <v>701</v>
      </c>
      <c r="C747" s="8" t="s">
        <v>64</v>
      </c>
      <c r="D747" s="9" t="s">
        <v>65</v>
      </c>
      <c r="E747" s="13" t="s">
        <v>961</v>
      </c>
      <c r="F747" s="79">
        <v>2021</v>
      </c>
      <c r="G747" s="11">
        <v>300000</v>
      </c>
      <c r="H747" s="68"/>
      <c r="I747" s="11">
        <v>300000</v>
      </c>
      <c r="J747" s="68">
        <v>100</v>
      </c>
    </row>
    <row r="748" spans="1:10" ht="82.5" x14ac:dyDescent="0.25">
      <c r="A748" s="8" t="s">
        <v>959</v>
      </c>
      <c r="B748" s="8" t="s">
        <v>701</v>
      </c>
      <c r="C748" s="8" t="s">
        <v>64</v>
      </c>
      <c r="D748" s="9" t="s">
        <v>65</v>
      </c>
      <c r="E748" s="13" t="s">
        <v>962</v>
      </c>
      <c r="F748" s="79" t="s">
        <v>68</v>
      </c>
      <c r="G748" s="79"/>
      <c r="H748" s="80"/>
      <c r="I748" s="11">
        <v>13636205</v>
      </c>
      <c r="J748" s="68">
        <v>100</v>
      </c>
    </row>
    <row r="749" spans="1:10" ht="33" x14ac:dyDescent="0.25">
      <c r="A749" s="8" t="s">
        <v>959</v>
      </c>
      <c r="B749" s="8" t="s">
        <v>701</v>
      </c>
      <c r="C749" s="8" t="s">
        <v>64</v>
      </c>
      <c r="D749" s="9" t="s">
        <v>65</v>
      </c>
      <c r="E749" s="13" t="s">
        <v>963</v>
      </c>
      <c r="F749" s="79" t="s">
        <v>68</v>
      </c>
      <c r="G749" s="79"/>
      <c r="H749" s="80"/>
      <c r="I749" s="11">
        <v>4564800</v>
      </c>
      <c r="J749" s="68">
        <v>100</v>
      </c>
    </row>
    <row r="750" spans="1:10" ht="66" x14ac:dyDescent="0.25">
      <c r="A750" s="8" t="s">
        <v>959</v>
      </c>
      <c r="B750" s="8" t="s">
        <v>701</v>
      </c>
      <c r="C750" s="8" t="s">
        <v>64</v>
      </c>
      <c r="D750" s="9" t="s">
        <v>65</v>
      </c>
      <c r="E750" s="13" t="s">
        <v>964</v>
      </c>
      <c r="F750" s="79" t="s">
        <v>134</v>
      </c>
      <c r="G750" s="11">
        <v>2839255</v>
      </c>
      <c r="H750" s="80"/>
      <c r="I750" s="11">
        <v>1944257</v>
      </c>
      <c r="J750" s="68">
        <v>100</v>
      </c>
    </row>
    <row r="751" spans="1:10" ht="33" x14ac:dyDescent="0.25">
      <c r="A751" s="8" t="s">
        <v>965</v>
      </c>
      <c r="B751" s="8" t="s">
        <v>555</v>
      </c>
      <c r="C751" s="8" t="s">
        <v>64</v>
      </c>
      <c r="D751" s="9" t="s">
        <v>556</v>
      </c>
      <c r="E751" s="13" t="s">
        <v>966</v>
      </c>
      <c r="F751" s="79">
        <v>2021</v>
      </c>
      <c r="G751" s="79"/>
      <c r="H751" s="80"/>
      <c r="I751" s="11">
        <v>1000000</v>
      </c>
      <c r="J751" s="68">
        <v>100</v>
      </c>
    </row>
    <row r="752" spans="1:10" x14ac:dyDescent="0.25">
      <c r="A752" s="4" t="s">
        <v>967</v>
      </c>
      <c r="B752" s="4"/>
      <c r="C752" s="4"/>
      <c r="D752" s="5" t="s">
        <v>968</v>
      </c>
      <c r="E752" s="13"/>
      <c r="F752" s="79"/>
      <c r="G752" s="79"/>
      <c r="H752" s="80"/>
      <c r="I752" s="30">
        <f>SUM(I754:I761)</f>
        <v>30000000</v>
      </c>
      <c r="J752" s="30"/>
    </row>
    <row r="753" spans="1:10" x14ac:dyDescent="0.25">
      <c r="A753" s="4" t="s">
        <v>969</v>
      </c>
      <c r="B753" s="4"/>
      <c r="C753" s="4"/>
      <c r="D753" s="7" t="s">
        <v>968</v>
      </c>
      <c r="E753" s="13"/>
      <c r="F753" s="79"/>
      <c r="G753" s="79"/>
      <c r="H753" s="80"/>
      <c r="I753" s="11"/>
      <c r="J753" s="77"/>
    </row>
    <row r="754" spans="1:10" ht="49.5" x14ac:dyDescent="0.25">
      <c r="A754" s="18" t="s">
        <v>970</v>
      </c>
      <c r="B754" s="18" t="s">
        <v>19</v>
      </c>
      <c r="C754" s="18" t="s">
        <v>20</v>
      </c>
      <c r="D754" s="19" t="s">
        <v>955</v>
      </c>
      <c r="E754" s="19" t="s">
        <v>22</v>
      </c>
      <c r="F754" s="6">
        <v>2021</v>
      </c>
      <c r="G754" s="67"/>
      <c r="H754" s="68"/>
      <c r="I754" s="11">
        <v>1000000</v>
      </c>
      <c r="J754" s="6"/>
    </row>
    <row r="755" spans="1:10" ht="33" x14ac:dyDescent="0.25">
      <c r="A755" s="18" t="s">
        <v>971</v>
      </c>
      <c r="B755" s="18" t="s">
        <v>701</v>
      </c>
      <c r="C755" s="18" t="s">
        <v>64</v>
      </c>
      <c r="D755" s="19" t="s">
        <v>65</v>
      </c>
      <c r="E755" s="19" t="s">
        <v>963</v>
      </c>
      <c r="F755" s="6">
        <v>2021</v>
      </c>
      <c r="G755" s="67"/>
      <c r="H755" s="68"/>
      <c r="I755" s="11">
        <v>4000000</v>
      </c>
      <c r="J755" s="6">
        <v>100</v>
      </c>
    </row>
    <row r="756" spans="1:10" ht="33" x14ac:dyDescent="0.25">
      <c r="A756" s="18" t="s">
        <v>971</v>
      </c>
      <c r="B756" s="18" t="s">
        <v>701</v>
      </c>
      <c r="C756" s="18" t="s">
        <v>64</v>
      </c>
      <c r="D756" s="19" t="s">
        <v>65</v>
      </c>
      <c r="E756" s="19" t="s">
        <v>972</v>
      </c>
      <c r="F756" s="6">
        <v>2021</v>
      </c>
      <c r="G756" s="67"/>
      <c r="H756" s="68"/>
      <c r="I756" s="11">
        <v>300000</v>
      </c>
      <c r="J756" s="6">
        <v>100</v>
      </c>
    </row>
    <row r="757" spans="1:10" ht="49.5" x14ac:dyDescent="0.25">
      <c r="A757" s="18" t="s">
        <v>971</v>
      </c>
      <c r="B757" s="18" t="s">
        <v>701</v>
      </c>
      <c r="C757" s="18" t="s">
        <v>64</v>
      </c>
      <c r="D757" s="19" t="s">
        <v>65</v>
      </c>
      <c r="E757" s="19" t="s">
        <v>973</v>
      </c>
      <c r="F757" s="6">
        <v>2021</v>
      </c>
      <c r="G757" s="67"/>
      <c r="H757" s="68"/>
      <c r="I757" s="11">
        <v>300000</v>
      </c>
      <c r="J757" s="6">
        <v>100</v>
      </c>
    </row>
    <row r="758" spans="1:10" ht="33" x14ac:dyDescent="0.25">
      <c r="A758" s="18" t="s">
        <v>971</v>
      </c>
      <c r="B758" s="18" t="s">
        <v>701</v>
      </c>
      <c r="C758" s="18" t="s">
        <v>64</v>
      </c>
      <c r="D758" s="19" t="s">
        <v>65</v>
      </c>
      <c r="E758" s="19" t="s">
        <v>974</v>
      </c>
      <c r="F758" s="6">
        <v>2021</v>
      </c>
      <c r="G758" s="67"/>
      <c r="H758" s="68"/>
      <c r="I758" s="11">
        <v>1000000</v>
      </c>
      <c r="J758" s="6">
        <v>100</v>
      </c>
    </row>
    <row r="759" spans="1:10" ht="66" x14ac:dyDescent="0.25">
      <c r="A759" s="18" t="s">
        <v>971</v>
      </c>
      <c r="B759" s="18" t="s">
        <v>701</v>
      </c>
      <c r="C759" s="18" t="s">
        <v>64</v>
      </c>
      <c r="D759" s="19" t="s">
        <v>65</v>
      </c>
      <c r="E759" s="19" t="s">
        <v>975</v>
      </c>
      <c r="F759" s="6">
        <v>2021</v>
      </c>
      <c r="G759" s="67"/>
      <c r="H759" s="68"/>
      <c r="I759" s="11">
        <f>3400000+2012263</f>
        <v>5412263</v>
      </c>
      <c r="J759" s="6">
        <v>100</v>
      </c>
    </row>
    <row r="760" spans="1:10" ht="33" x14ac:dyDescent="0.25">
      <c r="A760" s="18" t="s">
        <v>971</v>
      </c>
      <c r="B760" s="18" t="s">
        <v>701</v>
      </c>
      <c r="C760" s="18" t="s">
        <v>64</v>
      </c>
      <c r="D760" s="19" t="s">
        <v>65</v>
      </c>
      <c r="E760" s="19" t="s">
        <v>976</v>
      </c>
      <c r="F760" s="6">
        <v>2021</v>
      </c>
      <c r="G760" s="67"/>
      <c r="H760" s="68"/>
      <c r="I760" s="11">
        <v>12300000</v>
      </c>
      <c r="J760" s="6">
        <v>100</v>
      </c>
    </row>
    <row r="761" spans="1:10" ht="33" x14ac:dyDescent="0.25">
      <c r="A761" s="18" t="s">
        <v>971</v>
      </c>
      <c r="B761" s="18" t="s">
        <v>701</v>
      </c>
      <c r="C761" s="18" t="s">
        <v>64</v>
      </c>
      <c r="D761" s="19" t="s">
        <v>65</v>
      </c>
      <c r="E761" s="19" t="s">
        <v>977</v>
      </c>
      <c r="F761" s="6">
        <v>2021</v>
      </c>
      <c r="G761" s="67"/>
      <c r="H761" s="68"/>
      <c r="I761" s="11">
        <f>18084187-I760-I756+203550</f>
        <v>5687737</v>
      </c>
      <c r="J761" s="6">
        <v>100</v>
      </c>
    </row>
    <row r="762" spans="1:10" x14ac:dyDescent="0.25">
      <c r="A762" s="4" t="s">
        <v>978</v>
      </c>
      <c r="B762" s="4"/>
      <c r="C762" s="4"/>
      <c r="D762" s="5" t="s">
        <v>979</v>
      </c>
      <c r="E762" s="13"/>
      <c r="F762" s="80"/>
      <c r="G762" s="77"/>
      <c r="H762" s="80"/>
      <c r="I762" s="30">
        <f>SUM(I764:I770)</f>
        <v>30000000</v>
      </c>
      <c r="J762" s="30"/>
    </row>
    <row r="763" spans="1:10" x14ac:dyDescent="0.25">
      <c r="A763" s="4" t="s">
        <v>980</v>
      </c>
      <c r="B763" s="4"/>
      <c r="C763" s="4"/>
      <c r="D763" s="7" t="s">
        <v>979</v>
      </c>
      <c r="E763" s="13"/>
      <c r="F763" s="80"/>
      <c r="G763" s="77"/>
      <c r="H763" s="80"/>
      <c r="I763" s="11"/>
      <c r="J763" s="77"/>
    </row>
    <row r="764" spans="1:10" ht="49.5" x14ac:dyDescent="0.25">
      <c r="A764" s="8" t="s">
        <v>981</v>
      </c>
      <c r="B764" s="8" t="s">
        <v>19</v>
      </c>
      <c r="C764" s="8" t="s">
        <v>20</v>
      </c>
      <c r="D764" s="9" t="s">
        <v>955</v>
      </c>
      <c r="E764" s="13" t="s">
        <v>22</v>
      </c>
      <c r="F764" s="79">
        <v>2021</v>
      </c>
      <c r="G764" s="11"/>
      <c r="H764" s="80"/>
      <c r="I764" s="11">
        <v>750000</v>
      </c>
      <c r="J764" s="68"/>
    </row>
    <row r="765" spans="1:10" ht="82.5" x14ac:dyDescent="0.25">
      <c r="A765" s="8" t="s">
        <v>982</v>
      </c>
      <c r="B765" s="8" t="s">
        <v>701</v>
      </c>
      <c r="C765" s="8" t="s">
        <v>64</v>
      </c>
      <c r="D765" s="9" t="s">
        <v>65</v>
      </c>
      <c r="E765" s="13" t="s">
        <v>983</v>
      </c>
      <c r="F765" s="79">
        <v>2021</v>
      </c>
      <c r="G765" s="11">
        <v>200000</v>
      </c>
      <c r="H765" s="80"/>
      <c r="I765" s="11">
        <v>200000</v>
      </c>
      <c r="J765" s="68">
        <v>100</v>
      </c>
    </row>
    <row r="766" spans="1:10" ht="33" x14ac:dyDescent="0.25">
      <c r="A766" s="8" t="s">
        <v>982</v>
      </c>
      <c r="B766" s="8" t="s">
        <v>701</v>
      </c>
      <c r="C766" s="8" t="s">
        <v>64</v>
      </c>
      <c r="D766" s="9" t="s">
        <v>65</v>
      </c>
      <c r="E766" s="13" t="s">
        <v>963</v>
      </c>
      <c r="F766" s="79" t="s">
        <v>68</v>
      </c>
      <c r="G766" s="11">
        <v>4777599</v>
      </c>
      <c r="H766" s="80"/>
      <c r="I766" s="11">
        <v>2650000</v>
      </c>
      <c r="J766" s="68">
        <f>I766/G766*100</f>
        <v>55.467191783990245</v>
      </c>
    </row>
    <row r="767" spans="1:10" ht="66" x14ac:dyDescent="0.25">
      <c r="A767" s="8" t="s">
        <v>982</v>
      </c>
      <c r="B767" s="8" t="s">
        <v>701</v>
      </c>
      <c r="C767" s="8" t="s">
        <v>64</v>
      </c>
      <c r="D767" s="9" t="s">
        <v>65</v>
      </c>
      <c r="E767" s="13" t="s">
        <v>984</v>
      </c>
      <c r="F767" s="79">
        <v>2021</v>
      </c>
      <c r="G767" s="11">
        <v>6400000</v>
      </c>
      <c r="H767" s="80"/>
      <c r="I767" s="11">
        <v>6400000</v>
      </c>
      <c r="J767" s="68">
        <v>100</v>
      </c>
    </row>
    <row r="768" spans="1:10" ht="82.5" x14ac:dyDescent="0.25">
      <c r="A768" s="8" t="s">
        <v>982</v>
      </c>
      <c r="B768" s="8" t="s">
        <v>701</v>
      </c>
      <c r="C768" s="8" t="s">
        <v>64</v>
      </c>
      <c r="D768" s="9" t="s">
        <v>65</v>
      </c>
      <c r="E768" s="13" t="s">
        <v>985</v>
      </c>
      <c r="F768" s="79">
        <v>2021</v>
      </c>
      <c r="G768" s="11">
        <v>100000</v>
      </c>
      <c r="H768" s="80"/>
      <c r="I768" s="11">
        <v>100000</v>
      </c>
      <c r="J768" s="68">
        <v>100</v>
      </c>
    </row>
    <row r="769" spans="1:10" ht="33" x14ac:dyDescent="0.25">
      <c r="A769" s="8" t="s">
        <v>982</v>
      </c>
      <c r="B769" s="8" t="s">
        <v>701</v>
      </c>
      <c r="C769" s="8" t="s">
        <v>64</v>
      </c>
      <c r="D769" s="9" t="s">
        <v>65</v>
      </c>
      <c r="E769" s="13" t="s">
        <v>986</v>
      </c>
      <c r="F769" s="79" t="s">
        <v>68</v>
      </c>
      <c r="G769" s="11">
        <v>2380790</v>
      </c>
      <c r="H769" s="80"/>
      <c r="I769" s="11">
        <v>1800000</v>
      </c>
      <c r="J769" s="68"/>
    </row>
    <row r="770" spans="1:10" ht="33" x14ac:dyDescent="0.25">
      <c r="A770" s="8" t="s">
        <v>982</v>
      </c>
      <c r="B770" s="8" t="s">
        <v>701</v>
      </c>
      <c r="C770" s="8" t="s">
        <v>64</v>
      </c>
      <c r="D770" s="9" t="s">
        <v>65</v>
      </c>
      <c r="E770" s="13" t="s">
        <v>987</v>
      </c>
      <c r="F770" s="79" t="s">
        <v>68</v>
      </c>
      <c r="G770" s="11">
        <v>86330693.50999999</v>
      </c>
      <c r="H770" s="80"/>
      <c r="I770" s="11">
        <v>18100000</v>
      </c>
      <c r="J770" s="68"/>
    </row>
    <row r="771" spans="1:10" x14ac:dyDescent="0.25">
      <c r="A771" s="4" t="s">
        <v>988</v>
      </c>
      <c r="B771" s="4"/>
      <c r="C771" s="4"/>
      <c r="D771" s="5" t="s">
        <v>989</v>
      </c>
      <c r="E771" s="13"/>
      <c r="F771" s="80"/>
      <c r="G771" s="77"/>
      <c r="H771" s="80"/>
      <c r="I771" s="30">
        <f>SUM(I773:I780)</f>
        <v>30000000</v>
      </c>
      <c r="J771" s="30"/>
    </row>
    <row r="772" spans="1:10" x14ac:dyDescent="0.25">
      <c r="A772" s="4" t="s">
        <v>990</v>
      </c>
      <c r="B772" s="4"/>
      <c r="C772" s="4"/>
      <c r="D772" s="7" t="s">
        <v>989</v>
      </c>
      <c r="E772" s="13"/>
      <c r="F772" s="80"/>
      <c r="G772" s="77"/>
      <c r="H772" s="80"/>
      <c r="I772" s="11"/>
      <c r="J772" s="77"/>
    </row>
    <row r="773" spans="1:10" ht="33" x14ac:dyDescent="0.25">
      <c r="A773" s="8" t="s">
        <v>991</v>
      </c>
      <c r="B773" s="8" t="s">
        <v>701</v>
      </c>
      <c r="C773" s="8" t="s">
        <v>64</v>
      </c>
      <c r="D773" s="9" t="s">
        <v>65</v>
      </c>
      <c r="E773" s="13" t="s">
        <v>992</v>
      </c>
      <c r="F773" s="79">
        <v>2021</v>
      </c>
      <c r="G773" s="11">
        <v>15829100</v>
      </c>
      <c r="H773" s="50"/>
      <c r="I773" s="11">
        <v>10619000</v>
      </c>
      <c r="J773" s="2">
        <v>100</v>
      </c>
    </row>
    <row r="774" spans="1:10" ht="33" x14ac:dyDescent="0.25">
      <c r="A774" s="8" t="s">
        <v>991</v>
      </c>
      <c r="B774" s="8" t="s">
        <v>701</v>
      </c>
      <c r="C774" s="8" t="s">
        <v>64</v>
      </c>
      <c r="D774" s="9" t="s">
        <v>65</v>
      </c>
      <c r="E774" s="13" t="s">
        <v>976</v>
      </c>
      <c r="F774" s="79">
        <v>2021</v>
      </c>
      <c r="G774" s="11">
        <v>37348200</v>
      </c>
      <c r="H774" s="50"/>
      <c r="I774" s="11">
        <v>9505000</v>
      </c>
      <c r="J774" s="2">
        <v>100</v>
      </c>
    </row>
    <row r="775" spans="1:10" ht="33" x14ac:dyDescent="0.25">
      <c r="A775" s="8" t="s">
        <v>991</v>
      </c>
      <c r="B775" s="8" t="s">
        <v>701</v>
      </c>
      <c r="C775" s="8" t="s">
        <v>64</v>
      </c>
      <c r="D775" s="9" t="s">
        <v>65</v>
      </c>
      <c r="E775" s="13" t="s">
        <v>963</v>
      </c>
      <c r="F775" s="79">
        <v>2021</v>
      </c>
      <c r="G775" s="11">
        <v>1000000</v>
      </c>
      <c r="H775" s="50"/>
      <c r="I775" s="11">
        <v>1000000</v>
      </c>
      <c r="J775" s="2">
        <v>100</v>
      </c>
    </row>
    <row r="776" spans="1:10" ht="66" x14ac:dyDescent="0.25">
      <c r="A776" s="8" t="s">
        <v>991</v>
      </c>
      <c r="B776" s="8" t="s">
        <v>701</v>
      </c>
      <c r="C776" s="8" t="s">
        <v>64</v>
      </c>
      <c r="D776" s="9" t="s">
        <v>65</v>
      </c>
      <c r="E776" s="13" t="s">
        <v>984</v>
      </c>
      <c r="F776" s="79">
        <v>2021</v>
      </c>
      <c r="G776" s="11">
        <v>6188000</v>
      </c>
      <c r="H776" s="50"/>
      <c r="I776" s="11">
        <v>6188000</v>
      </c>
      <c r="J776" s="2">
        <v>100</v>
      </c>
    </row>
    <row r="777" spans="1:10" ht="33" x14ac:dyDescent="0.25">
      <c r="A777" s="8" t="s">
        <v>991</v>
      </c>
      <c r="B777" s="8" t="s">
        <v>701</v>
      </c>
      <c r="C777" s="8" t="s">
        <v>64</v>
      </c>
      <c r="D777" s="9" t="s">
        <v>65</v>
      </c>
      <c r="E777" s="13" t="s">
        <v>974</v>
      </c>
      <c r="F777" s="79">
        <v>2021</v>
      </c>
      <c r="G777" s="11">
        <v>428000</v>
      </c>
      <c r="H777" s="50"/>
      <c r="I777" s="11">
        <v>428000</v>
      </c>
      <c r="J777" s="2">
        <v>100</v>
      </c>
    </row>
    <row r="778" spans="1:10" ht="49.5" x14ac:dyDescent="0.25">
      <c r="A778" s="8" t="s">
        <v>991</v>
      </c>
      <c r="B778" s="8" t="s">
        <v>701</v>
      </c>
      <c r="C778" s="8" t="s">
        <v>64</v>
      </c>
      <c r="D778" s="9" t="s">
        <v>65</v>
      </c>
      <c r="E778" s="13" t="s">
        <v>993</v>
      </c>
      <c r="F778" s="79">
        <v>2021</v>
      </c>
      <c r="G778" s="11">
        <v>290000</v>
      </c>
      <c r="H778" s="50"/>
      <c r="I778" s="11">
        <v>290000</v>
      </c>
      <c r="J778" s="2">
        <v>100</v>
      </c>
    </row>
    <row r="779" spans="1:10" ht="33" x14ac:dyDescent="0.25">
      <c r="A779" s="8" t="s">
        <v>994</v>
      </c>
      <c r="B779" s="8">
        <v>7330</v>
      </c>
      <c r="C779" s="8" t="s">
        <v>64</v>
      </c>
      <c r="D779" s="9" t="s">
        <v>556</v>
      </c>
      <c r="E779" s="13" t="s">
        <v>995</v>
      </c>
      <c r="F779" s="79">
        <v>2021</v>
      </c>
      <c r="G779" s="11">
        <v>620000</v>
      </c>
      <c r="H779" s="80"/>
      <c r="I779" s="11">
        <v>620000</v>
      </c>
      <c r="J779" s="2">
        <v>100</v>
      </c>
    </row>
    <row r="780" spans="1:10" ht="33" x14ac:dyDescent="0.25">
      <c r="A780" s="8" t="s">
        <v>994</v>
      </c>
      <c r="B780" s="8">
        <v>7330</v>
      </c>
      <c r="C780" s="8" t="s">
        <v>64</v>
      </c>
      <c r="D780" s="9" t="s">
        <v>556</v>
      </c>
      <c r="E780" s="13" t="s">
        <v>966</v>
      </c>
      <c r="F780" s="79">
        <v>2021</v>
      </c>
      <c r="G780" s="11">
        <v>1350000</v>
      </c>
      <c r="H780" s="80"/>
      <c r="I780" s="11">
        <v>1350000</v>
      </c>
      <c r="J780" s="2">
        <v>100</v>
      </c>
    </row>
    <row r="781" spans="1:10" ht="18" customHeight="1" x14ac:dyDescent="0.25">
      <c r="A781" s="4" t="s">
        <v>996</v>
      </c>
      <c r="B781" s="4"/>
      <c r="C781" s="4"/>
      <c r="D781" s="5" t="s">
        <v>997</v>
      </c>
      <c r="E781" s="13"/>
      <c r="F781" s="80"/>
      <c r="G781" s="77"/>
      <c r="H781" s="80"/>
      <c r="I781" s="30">
        <f>SUM(I783:I794)</f>
        <v>30000000</v>
      </c>
      <c r="J781" s="30"/>
    </row>
    <row r="782" spans="1:10" x14ac:dyDescent="0.25">
      <c r="A782" s="4" t="s">
        <v>998</v>
      </c>
      <c r="B782" s="4"/>
      <c r="C782" s="4"/>
      <c r="D782" s="7" t="s">
        <v>997</v>
      </c>
      <c r="E782" s="13"/>
      <c r="F782" s="80"/>
      <c r="G782" s="77"/>
      <c r="H782" s="80"/>
      <c r="I782" s="11"/>
      <c r="J782" s="77"/>
    </row>
    <row r="783" spans="1:10" ht="51.75" customHeight="1" x14ac:dyDescent="0.25">
      <c r="A783" s="8" t="s">
        <v>999</v>
      </c>
      <c r="B783" s="8" t="s">
        <v>19</v>
      </c>
      <c r="C783" s="8" t="s">
        <v>20</v>
      </c>
      <c r="D783" s="9" t="s">
        <v>1000</v>
      </c>
      <c r="E783" s="13" t="s">
        <v>22</v>
      </c>
      <c r="F783" s="79">
        <v>2021</v>
      </c>
      <c r="G783" s="78"/>
      <c r="H783" s="79"/>
      <c r="I783" s="78">
        <v>800000</v>
      </c>
      <c r="J783" s="79"/>
    </row>
    <row r="784" spans="1:10" ht="49.5" x14ac:dyDescent="0.25">
      <c r="A784" s="8" t="s">
        <v>1001</v>
      </c>
      <c r="B784" s="8" t="s">
        <v>701</v>
      </c>
      <c r="C784" s="8" t="s">
        <v>64</v>
      </c>
      <c r="D784" s="9" t="s">
        <v>65</v>
      </c>
      <c r="E784" s="13" t="s">
        <v>1002</v>
      </c>
      <c r="F784" s="79">
        <v>2020</v>
      </c>
      <c r="G784" s="78">
        <v>2826</v>
      </c>
      <c r="H784" s="79">
        <v>100</v>
      </c>
      <c r="I784" s="78">
        <v>2826</v>
      </c>
      <c r="J784" s="79">
        <v>100</v>
      </c>
    </row>
    <row r="785" spans="1:10" ht="66" x14ac:dyDescent="0.25">
      <c r="A785" s="8" t="s">
        <v>1001</v>
      </c>
      <c r="B785" s="8" t="s">
        <v>701</v>
      </c>
      <c r="C785" s="8" t="s">
        <v>64</v>
      </c>
      <c r="D785" s="9" t="s">
        <v>65</v>
      </c>
      <c r="E785" s="13" t="s">
        <v>1003</v>
      </c>
      <c r="F785" s="79">
        <v>2020</v>
      </c>
      <c r="G785" s="78">
        <v>201028</v>
      </c>
      <c r="H785" s="79">
        <v>100</v>
      </c>
      <c r="I785" s="78">
        <v>201028</v>
      </c>
      <c r="J785" s="79">
        <v>100</v>
      </c>
    </row>
    <row r="786" spans="1:10" ht="33" x14ac:dyDescent="0.25">
      <c r="A786" s="8" t="s">
        <v>1001</v>
      </c>
      <c r="B786" s="8" t="s">
        <v>701</v>
      </c>
      <c r="C786" s="8" t="s">
        <v>64</v>
      </c>
      <c r="D786" s="9" t="s">
        <v>65</v>
      </c>
      <c r="E786" s="13" t="s">
        <v>1004</v>
      </c>
      <c r="F786" s="79">
        <v>2020</v>
      </c>
      <c r="G786" s="78">
        <v>5689</v>
      </c>
      <c r="H786" s="79">
        <v>100</v>
      </c>
      <c r="I786" s="78">
        <v>5689</v>
      </c>
      <c r="J786" s="79">
        <v>100</v>
      </c>
    </row>
    <row r="787" spans="1:10" ht="33" x14ac:dyDescent="0.25">
      <c r="A787" s="8" t="s">
        <v>1001</v>
      </c>
      <c r="B787" s="8" t="s">
        <v>701</v>
      </c>
      <c r="C787" s="8" t="s">
        <v>64</v>
      </c>
      <c r="D787" s="9" t="s">
        <v>65</v>
      </c>
      <c r="E787" s="13" t="s">
        <v>963</v>
      </c>
      <c r="F787" s="79">
        <v>2021</v>
      </c>
      <c r="G787" s="78">
        <v>3500000</v>
      </c>
      <c r="H787" s="79"/>
      <c r="I787" s="78">
        <v>3500000</v>
      </c>
      <c r="J787" s="79">
        <v>100</v>
      </c>
    </row>
    <row r="788" spans="1:10" ht="66" x14ac:dyDescent="0.25">
      <c r="A788" s="8" t="s">
        <v>1001</v>
      </c>
      <c r="B788" s="8" t="s">
        <v>701</v>
      </c>
      <c r="C788" s="8" t="s">
        <v>64</v>
      </c>
      <c r="D788" s="9" t="s">
        <v>65</v>
      </c>
      <c r="E788" s="13" t="s">
        <v>1005</v>
      </c>
      <c r="F788" s="79">
        <v>2021</v>
      </c>
      <c r="G788" s="78">
        <v>800000</v>
      </c>
      <c r="H788" s="79"/>
      <c r="I788" s="78">
        <v>800000</v>
      </c>
      <c r="J788" s="79">
        <v>100</v>
      </c>
    </row>
    <row r="789" spans="1:10" ht="66" x14ac:dyDescent="0.25">
      <c r="A789" s="8" t="s">
        <v>1001</v>
      </c>
      <c r="B789" s="8" t="s">
        <v>701</v>
      </c>
      <c r="C789" s="8" t="s">
        <v>64</v>
      </c>
      <c r="D789" s="9" t="s">
        <v>65</v>
      </c>
      <c r="E789" s="13" t="s">
        <v>1006</v>
      </c>
      <c r="F789" s="79">
        <v>2021</v>
      </c>
      <c r="G789" s="78">
        <v>5329269</v>
      </c>
      <c r="H789" s="79"/>
      <c r="I789" s="78">
        <v>5329269</v>
      </c>
      <c r="J789" s="79">
        <v>100</v>
      </c>
    </row>
    <row r="790" spans="1:10" ht="33" x14ac:dyDescent="0.25">
      <c r="A790" s="8" t="s">
        <v>1001</v>
      </c>
      <c r="B790" s="8" t="s">
        <v>701</v>
      </c>
      <c r="C790" s="8" t="s">
        <v>64</v>
      </c>
      <c r="D790" s="9" t="s">
        <v>65</v>
      </c>
      <c r="E790" s="13" t="s">
        <v>974</v>
      </c>
      <c r="F790" s="79">
        <v>2021</v>
      </c>
      <c r="G790" s="78">
        <v>1000000</v>
      </c>
      <c r="H790" s="79"/>
      <c r="I790" s="78">
        <v>1000000</v>
      </c>
      <c r="J790" s="79">
        <v>100</v>
      </c>
    </row>
    <row r="791" spans="1:10" ht="33" x14ac:dyDescent="0.25">
      <c r="A791" s="8" t="s">
        <v>1001</v>
      </c>
      <c r="B791" s="8" t="s">
        <v>701</v>
      </c>
      <c r="C791" s="8" t="s">
        <v>64</v>
      </c>
      <c r="D791" s="9" t="s">
        <v>65</v>
      </c>
      <c r="E791" s="13" t="s">
        <v>1007</v>
      </c>
      <c r="F791" s="79" t="s">
        <v>68</v>
      </c>
      <c r="G791" s="78">
        <v>11651900</v>
      </c>
      <c r="H791" s="79">
        <v>30</v>
      </c>
      <c r="I791" s="78">
        <v>9399604</v>
      </c>
      <c r="J791" s="79">
        <v>100</v>
      </c>
    </row>
    <row r="792" spans="1:10" ht="33" x14ac:dyDescent="0.25">
      <c r="A792" s="8" t="s">
        <v>1001</v>
      </c>
      <c r="B792" s="8" t="s">
        <v>701</v>
      </c>
      <c r="C792" s="8" t="s">
        <v>64</v>
      </c>
      <c r="D792" s="9" t="s">
        <v>65</v>
      </c>
      <c r="E792" s="13" t="s">
        <v>1008</v>
      </c>
      <c r="F792" s="79" t="s">
        <v>134</v>
      </c>
      <c r="G792" s="78">
        <v>22747960</v>
      </c>
      <c r="H792" s="79">
        <v>13</v>
      </c>
      <c r="I792" s="78">
        <v>8252584</v>
      </c>
      <c r="J792" s="79">
        <v>36</v>
      </c>
    </row>
    <row r="793" spans="1:10" ht="51.75" customHeight="1" x14ac:dyDescent="0.25">
      <c r="A793" s="8" t="s">
        <v>1001</v>
      </c>
      <c r="B793" s="8" t="s">
        <v>701</v>
      </c>
      <c r="C793" s="8" t="s">
        <v>64</v>
      </c>
      <c r="D793" s="9" t="s">
        <v>65</v>
      </c>
      <c r="E793" s="13" t="s">
        <v>1009</v>
      </c>
      <c r="F793" s="79">
        <v>2021</v>
      </c>
      <c r="G793" s="78">
        <v>350000</v>
      </c>
      <c r="H793" s="79"/>
      <c r="I793" s="78">
        <v>350000</v>
      </c>
      <c r="J793" s="79">
        <v>100</v>
      </c>
    </row>
    <row r="794" spans="1:10" ht="51.75" customHeight="1" x14ac:dyDescent="0.25">
      <c r="A794" s="8" t="s">
        <v>1010</v>
      </c>
      <c r="B794" s="8" t="s">
        <v>555</v>
      </c>
      <c r="C794" s="8" t="s">
        <v>64</v>
      </c>
      <c r="D794" s="9" t="s">
        <v>556</v>
      </c>
      <c r="E794" s="13" t="s">
        <v>1011</v>
      </c>
      <c r="F794" s="79">
        <v>2021</v>
      </c>
      <c r="G794" s="78">
        <v>359000</v>
      </c>
      <c r="H794" s="79"/>
      <c r="I794" s="78">
        <v>359000</v>
      </c>
      <c r="J794" s="79">
        <v>100</v>
      </c>
    </row>
    <row r="795" spans="1:10" x14ac:dyDescent="0.25">
      <c r="A795" s="4" t="s">
        <v>1012</v>
      </c>
      <c r="B795" s="4"/>
      <c r="C795" s="4"/>
      <c r="D795" s="5" t="s">
        <v>1013</v>
      </c>
      <c r="E795" s="13"/>
      <c r="F795" s="80"/>
      <c r="G795" s="77"/>
      <c r="H795" s="80"/>
      <c r="I795" s="30">
        <f>SUM(I797:I806)</f>
        <v>30000000</v>
      </c>
      <c r="J795" s="30"/>
    </row>
    <row r="796" spans="1:10" x14ac:dyDescent="0.25">
      <c r="A796" s="4" t="s">
        <v>1014</v>
      </c>
      <c r="B796" s="4"/>
      <c r="C796" s="4"/>
      <c r="D796" s="7" t="s">
        <v>1013</v>
      </c>
      <c r="E796" s="13"/>
      <c r="F796" s="80"/>
      <c r="G796" s="77"/>
      <c r="H796" s="80"/>
      <c r="I796" s="11"/>
      <c r="J796" s="77"/>
    </row>
    <row r="797" spans="1:10" ht="49.5" x14ac:dyDescent="0.25">
      <c r="A797" s="8" t="s">
        <v>1015</v>
      </c>
      <c r="B797" s="8" t="s">
        <v>19</v>
      </c>
      <c r="C797" s="8" t="s">
        <v>20</v>
      </c>
      <c r="D797" s="9" t="s">
        <v>1000</v>
      </c>
      <c r="E797" s="13" t="s">
        <v>22</v>
      </c>
      <c r="F797" s="79">
        <v>2021</v>
      </c>
      <c r="G797" s="78"/>
      <c r="H797" s="79"/>
      <c r="I797" s="78">
        <v>100000</v>
      </c>
      <c r="J797" s="79"/>
    </row>
    <row r="798" spans="1:10" ht="66" x14ac:dyDescent="0.25">
      <c r="A798" s="8" t="s">
        <v>1016</v>
      </c>
      <c r="B798" s="8" t="s">
        <v>701</v>
      </c>
      <c r="C798" s="8" t="s">
        <v>64</v>
      </c>
      <c r="D798" s="9" t="s">
        <v>65</v>
      </c>
      <c r="E798" s="13" t="s">
        <v>984</v>
      </c>
      <c r="F798" s="79" t="s">
        <v>68</v>
      </c>
      <c r="G798" s="78"/>
      <c r="H798" s="79"/>
      <c r="I798" s="78">
        <v>7000000</v>
      </c>
      <c r="J798" s="79">
        <v>100</v>
      </c>
    </row>
    <row r="799" spans="1:10" ht="33" x14ac:dyDescent="0.25">
      <c r="A799" s="8" t="s">
        <v>1016</v>
      </c>
      <c r="B799" s="8" t="s">
        <v>701</v>
      </c>
      <c r="C799" s="8" t="s">
        <v>64</v>
      </c>
      <c r="D799" s="9" t="s">
        <v>65</v>
      </c>
      <c r="E799" s="13" t="s">
        <v>963</v>
      </c>
      <c r="F799" s="79" t="s">
        <v>68</v>
      </c>
      <c r="G799" s="78"/>
      <c r="H799" s="79"/>
      <c r="I799" s="78">
        <v>1499999.9999999998</v>
      </c>
      <c r="J799" s="79">
        <v>100</v>
      </c>
    </row>
    <row r="800" spans="1:10" ht="66" x14ac:dyDescent="0.25">
      <c r="A800" s="8" t="s">
        <v>1016</v>
      </c>
      <c r="B800" s="8" t="s">
        <v>701</v>
      </c>
      <c r="C800" s="8" t="s">
        <v>64</v>
      </c>
      <c r="D800" s="9" t="s">
        <v>65</v>
      </c>
      <c r="E800" s="13" t="s">
        <v>1017</v>
      </c>
      <c r="F800" s="79">
        <v>2021</v>
      </c>
      <c r="G800" s="78"/>
      <c r="H800" s="79"/>
      <c r="I800" s="78">
        <v>300000</v>
      </c>
      <c r="J800" s="79">
        <v>100</v>
      </c>
    </row>
    <row r="801" spans="1:10" ht="33" x14ac:dyDescent="0.25">
      <c r="A801" s="8" t="s">
        <v>1016</v>
      </c>
      <c r="B801" s="8" t="s">
        <v>701</v>
      </c>
      <c r="C801" s="8" t="s">
        <v>64</v>
      </c>
      <c r="D801" s="9" t="s">
        <v>65</v>
      </c>
      <c r="E801" s="13" t="s">
        <v>974</v>
      </c>
      <c r="F801" s="79">
        <v>2021</v>
      </c>
      <c r="G801" s="78"/>
      <c r="H801" s="79"/>
      <c r="I801" s="78">
        <v>1322700</v>
      </c>
      <c r="J801" s="79">
        <v>100</v>
      </c>
    </row>
    <row r="802" spans="1:10" ht="33" x14ac:dyDescent="0.25">
      <c r="A802" s="8" t="s">
        <v>1016</v>
      </c>
      <c r="B802" s="8" t="s">
        <v>701</v>
      </c>
      <c r="C802" s="8" t="s">
        <v>64</v>
      </c>
      <c r="D802" s="9" t="s">
        <v>65</v>
      </c>
      <c r="E802" s="13" t="s">
        <v>1018</v>
      </c>
      <c r="F802" s="79">
        <v>2021</v>
      </c>
      <c r="G802" s="78">
        <v>83000</v>
      </c>
      <c r="H802" s="79"/>
      <c r="I802" s="78">
        <v>83000</v>
      </c>
      <c r="J802" s="79">
        <v>100</v>
      </c>
    </row>
    <row r="803" spans="1:10" ht="33" x14ac:dyDescent="0.25">
      <c r="A803" s="8" t="s">
        <v>1016</v>
      </c>
      <c r="B803" s="8" t="s">
        <v>701</v>
      </c>
      <c r="C803" s="8" t="s">
        <v>64</v>
      </c>
      <c r="D803" s="9" t="s">
        <v>65</v>
      </c>
      <c r="E803" s="13" t="s">
        <v>1019</v>
      </c>
      <c r="F803" s="79">
        <v>2021</v>
      </c>
      <c r="G803" s="78">
        <v>387000</v>
      </c>
      <c r="H803" s="79"/>
      <c r="I803" s="78">
        <v>387000</v>
      </c>
      <c r="J803" s="79">
        <v>100</v>
      </c>
    </row>
    <row r="804" spans="1:10" ht="33" x14ac:dyDescent="0.25">
      <c r="A804" s="8" t="s">
        <v>1020</v>
      </c>
      <c r="B804" s="8" t="s">
        <v>555</v>
      </c>
      <c r="C804" s="8" t="s">
        <v>64</v>
      </c>
      <c r="D804" s="9" t="s">
        <v>556</v>
      </c>
      <c r="E804" s="13" t="s">
        <v>1021</v>
      </c>
      <c r="F804" s="79">
        <v>2021</v>
      </c>
      <c r="G804" s="78">
        <v>1000000</v>
      </c>
      <c r="H804" s="79"/>
      <c r="I804" s="78">
        <v>1000000</v>
      </c>
      <c r="J804" s="79">
        <v>100</v>
      </c>
    </row>
    <row r="805" spans="1:10" ht="33" x14ac:dyDescent="0.25">
      <c r="A805" s="8" t="s">
        <v>1016</v>
      </c>
      <c r="B805" s="8" t="s">
        <v>701</v>
      </c>
      <c r="C805" s="8" t="s">
        <v>64</v>
      </c>
      <c r="D805" s="9" t="s">
        <v>65</v>
      </c>
      <c r="E805" s="13" t="s">
        <v>1022</v>
      </c>
      <c r="F805" s="79" t="s">
        <v>68</v>
      </c>
      <c r="G805" s="78"/>
      <c r="H805" s="79"/>
      <c r="I805" s="78">
        <v>4650000</v>
      </c>
      <c r="J805" s="79">
        <v>100</v>
      </c>
    </row>
    <row r="806" spans="1:10" ht="33" x14ac:dyDescent="0.25">
      <c r="A806" s="8" t="s">
        <v>1016</v>
      </c>
      <c r="B806" s="8" t="s">
        <v>701</v>
      </c>
      <c r="C806" s="8" t="s">
        <v>64</v>
      </c>
      <c r="D806" s="9" t="s">
        <v>65</v>
      </c>
      <c r="E806" s="13" t="s">
        <v>976</v>
      </c>
      <c r="F806" s="79" t="s">
        <v>68</v>
      </c>
      <c r="G806" s="78"/>
      <c r="H806" s="79"/>
      <c r="I806" s="78">
        <v>13657300</v>
      </c>
      <c r="J806" s="79">
        <v>100</v>
      </c>
    </row>
    <row r="807" spans="1:10" x14ac:dyDescent="0.25">
      <c r="A807" s="79"/>
      <c r="B807" s="79"/>
      <c r="C807" s="79"/>
      <c r="D807" s="5" t="s">
        <v>1023</v>
      </c>
      <c r="E807" s="80"/>
      <c r="F807" s="77"/>
      <c r="G807" s="77"/>
      <c r="H807" s="77"/>
      <c r="I807" s="30">
        <f>I808+I820+I870+I880+I883+I891+I895+I898+I902+I910+I916+I924+I929+I933+I938</f>
        <v>88580190</v>
      </c>
      <c r="J807" s="30"/>
    </row>
    <row r="808" spans="1:10" x14ac:dyDescent="0.25">
      <c r="A808" s="15" t="s">
        <v>23</v>
      </c>
      <c r="B808" s="15"/>
      <c r="C808" s="15"/>
      <c r="D808" s="16" t="s">
        <v>51</v>
      </c>
      <c r="E808" s="10"/>
      <c r="F808" s="6"/>
      <c r="G808" s="67"/>
      <c r="H808" s="68"/>
      <c r="I808" s="30">
        <f>SUM(I810:I819)</f>
        <v>7216280</v>
      </c>
      <c r="J808" s="6"/>
    </row>
    <row r="809" spans="1:10" x14ac:dyDescent="0.25">
      <c r="A809" s="15" t="s">
        <v>25</v>
      </c>
      <c r="B809" s="15"/>
      <c r="C809" s="15"/>
      <c r="D809" s="17" t="s">
        <v>51</v>
      </c>
      <c r="E809" s="10"/>
      <c r="F809" s="6"/>
      <c r="G809" s="67"/>
      <c r="H809" s="68"/>
      <c r="I809" s="11"/>
      <c r="J809" s="6"/>
    </row>
    <row r="810" spans="1:10" ht="33" x14ac:dyDescent="0.25">
      <c r="A810" s="8" t="s">
        <v>59</v>
      </c>
      <c r="B810" s="8" t="s">
        <v>876</v>
      </c>
      <c r="C810" s="8" t="s">
        <v>60</v>
      </c>
      <c r="D810" s="9" t="s">
        <v>61</v>
      </c>
      <c r="E810" s="13" t="s">
        <v>1024</v>
      </c>
      <c r="F810" s="6">
        <v>2021</v>
      </c>
      <c r="G810" s="11">
        <v>471699</v>
      </c>
      <c r="H810" s="68"/>
      <c r="I810" s="11">
        <v>471699</v>
      </c>
      <c r="J810" s="6">
        <v>100</v>
      </c>
    </row>
    <row r="811" spans="1:10" ht="33" x14ac:dyDescent="0.25">
      <c r="A811" s="8" t="s">
        <v>59</v>
      </c>
      <c r="B811" s="8" t="s">
        <v>876</v>
      </c>
      <c r="C811" s="8" t="s">
        <v>60</v>
      </c>
      <c r="D811" s="9" t="s">
        <v>61</v>
      </c>
      <c r="E811" s="13" t="s">
        <v>1025</v>
      </c>
      <c r="F811" s="6">
        <v>2021</v>
      </c>
      <c r="G811" s="11">
        <v>69262</v>
      </c>
      <c r="H811" s="68"/>
      <c r="I811" s="11">
        <v>69262</v>
      </c>
      <c r="J811" s="6">
        <v>100</v>
      </c>
    </row>
    <row r="812" spans="1:10" ht="33" x14ac:dyDescent="0.25">
      <c r="A812" s="8" t="s">
        <v>59</v>
      </c>
      <c r="B812" s="8" t="s">
        <v>876</v>
      </c>
      <c r="C812" s="8" t="s">
        <v>60</v>
      </c>
      <c r="D812" s="9" t="s">
        <v>61</v>
      </c>
      <c r="E812" s="13" t="s">
        <v>1026</v>
      </c>
      <c r="F812" s="6">
        <v>2021</v>
      </c>
      <c r="G812" s="11">
        <v>599900</v>
      </c>
      <c r="H812" s="68"/>
      <c r="I812" s="11">
        <v>599900</v>
      </c>
      <c r="J812" s="6">
        <v>100</v>
      </c>
    </row>
    <row r="813" spans="1:10" ht="33" x14ac:dyDescent="0.25">
      <c r="A813" s="8" t="s">
        <v>59</v>
      </c>
      <c r="B813" s="8" t="s">
        <v>876</v>
      </c>
      <c r="C813" s="8" t="s">
        <v>60</v>
      </c>
      <c r="D813" s="9" t="s">
        <v>61</v>
      </c>
      <c r="E813" s="13" t="s">
        <v>1027</v>
      </c>
      <c r="F813" s="6">
        <v>2021</v>
      </c>
      <c r="G813" s="11">
        <v>249200</v>
      </c>
      <c r="H813" s="68"/>
      <c r="I813" s="11">
        <v>249200</v>
      </c>
      <c r="J813" s="6">
        <v>100</v>
      </c>
    </row>
    <row r="814" spans="1:10" x14ac:dyDescent="0.25">
      <c r="A814" s="8" t="s">
        <v>59</v>
      </c>
      <c r="B814" s="8" t="s">
        <v>876</v>
      </c>
      <c r="C814" s="8" t="s">
        <v>60</v>
      </c>
      <c r="D814" s="9" t="s">
        <v>61</v>
      </c>
      <c r="E814" s="13" t="s">
        <v>1028</v>
      </c>
      <c r="F814" s="6">
        <v>2021</v>
      </c>
      <c r="G814" s="11">
        <v>595000</v>
      </c>
      <c r="H814" s="68"/>
      <c r="I814" s="11">
        <v>595000</v>
      </c>
      <c r="J814" s="6">
        <v>100</v>
      </c>
    </row>
    <row r="815" spans="1:10" ht="49.5" x14ac:dyDescent="0.25">
      <c r="A815" s="8" t="s">
        <v>59</v>
      </c>
      <c r="B815" s="8" t="s">
        <v>876</v>
      </c>
      <c r="C815" s="8" t="s">
        <v>60</v>
      </c>
      <c r="D815" s="9" t="s">
        <v>61</v>
      </c>
      <c r="E815" s="13" t="s">
        <v>1029</v>
      </c>
      <c r="F815" s="6">
        <v>2021</v>
      </c>
      <c r="G815" s="11">
        <v>480000</v>
      </c>
      <c r="H815" s="68"/>
      <c r="I815" s="11">
        <v>480000</v>
      </c>
      <c r="J815" s="6">
        <v>100</v>
      </c>
    </row>
    <row r="816" spans="1:10" ht="33" x14ac:dyDescent="0.25">
      <c r="A816" s="8" t="s">
        <v>63</v>
      </c>
      <c r="B816" s="20" t="s">
        <v>701</v>
      </c>
      <c r="C816" s="20" t="s">
        <v>64</v>
      </c>
      <c r="D816" s="9" t="s">
        <v>65</v>
      </c>
      <c r="E816" s="13" t="s">
        <v>1030</v>
      </c>
      <c r="F816" s="6">
        <v>2021</v>
      </c>
      <c r="G816" s="11">
        <v>599350</v>
      </c>
      <c r="H816" s="68"/>
      <c r="I816" s="11">
        <v>599350</v>
      </c>
      <c r="J816" s="6">
        <v>100</v>
      </c>
    </row>
    <row r="817" spans="1:10" ht="33" x14ac:dyDescent="0.25">
      <c r="A817" s="8" t="s">
        <v>63</v>
      </c>
      <c r="B817" s="20" t="s">
        <v>701</v>
      </c>
      <c r="C817" s="20" t="s">
        <v>64</v>
      </c>
      <c r="D817" s="9" t="s">
        <v>65</v>
      </c>
      <c r="E817" s="13" t="s">
        <v>1031</v>
      </c>
      <c r="F817" s="6">
        <v>2021</v>
      </c>
      <c r="G817" s="11">
        <v>563990</v>
      </c>
      <c r="H817" s="68"/>
      <c r="I817" s="11">
        <v>563990</v>
      </c>
      <c r="J817" s="6">
        <v>100</v>
      </c>
    </row>
    <row r="818" spans="1:10" ht="33" x14ac:dyDescent="0.25">
      <c r="A818" s="8" t="s">
        <v>63</v>
      </c>
      <c r="B818" s="20" t="s">
        <v>701</v>
      </c>
      <c r="C818" s="20" t="s">
        <v>64</v>
      </c>
      <c r="D818" s="9" t="s">
        <v>65</v>
      </c>
      <c r="E818" s="13" t="s">
        <v>1032</v>
      </c>
      <c r="F818" s="6">
        <v>2021</v>
      </c>
      <c r="G818" s="11">
        <v>590200</v>
      </c>
      <c r="H818" s="68"/>
      <c r="I818" s="11">
        <v>590200</v>
      </c>
      <c r="J818" s="6">
        <v>100</v>
      </c>
    </row>
    <row r="819" spans="1:10" ht="33" x14ac:dyDescent="0.25">
      <c r="A819" s="8" t="s">
        <v>63</v>
      </c>
      <c r="B819" s="20" t="s">
        <v>701</v>
      </c>
      <c r="C819" s="20" t="s">
        <v>64</v>
      </c>
      <c r="D819" s="9" t="s">
        <v>65</v>
      </c>
      <c r="E819" s="13" t="s">
        <v>1033</v>
      </c>
      <c r="F819" s="6">
        <v>2021</v>
      </c>
      <c r="G819" s="11">
        <v>2997679</v>
      </c>
      <c r="H819" s="68"/>
      <c r="I819" s="11">
        <v>2997679</v>
      </c>
      <c r="J819" s="6">
        <v>100</v>
      </c>
    </row>
    <row r="820" spans="1:10" x14ac:dyDescent="0.25">
      <c r="A820" s="4" t="s">
        <v>87</v>
      </c>
      <c r="B820" s="4"/>
      <c r="C820" s="4"/>
      <c r="D820" s="5" t="s">
        <v>88</v>
      </c>
      <c r="E820" s="13"/>
      <c r="F820" s="6"/>
      <c r="G820" s="30"/>
      <c r="H820" s="30"/>
      <c r="I820" s="30">
        <f>SUM(I822:I869)</f>
        <v>33496398</v>
      </c>
      <c r="J820" s="6"/>
    </row>
    <row r="821" spans="1:10" x14ac:dyDescent="0.25">
      <c r="A821" s="4" t="s">
        <v>89</v>
      </c>
      <c r="B821" s="4"/>
      <c r="C821" s="4"/>
      <c r="D821" s="7" t="s">
        <v>88</v>
      </c>
      <c r="E821" s="13"/>
      <c r="F821" s="6"/>
      <c r="G821" s="67"/>
      <c r="H821" s="68"/>
      <c r="I821" s="11"/>
      <c r="J821" s="6"/>
    </row>
    <row r="822" spans="1:10" ht="49.5" x14ac:dyDescent="0.25">
      <c r="A822" s="8" t="s">
        <v>90</v>
      </c>
      <c r="B822" s="20" t="s">
        <v>91</v>
      </c>
      <c r="C822" s="20" t="s">
        <v>92</v>
      </c>
      <c r="D822" s="9" t="s">
        <v>93</v>
      </c>
      <c r="E822" s="81" t="s">
        <v>1034</v>
      </c>
      <c r="F822" s="6">
        <v>2021</v>
      </c>
      <c r="G822" s="11">
        <v>599999</v>
      </c>
      <c r="H822" s="68"/>
      <c r="I822" s="11">
        <v>599999</v>
      </c>
      <c r="J822" s="6">
        <v>100</v>
      </c>
    </row>
    <row r="823" spans="1:10" ht="49.5" x14ac:dyDescent="0.25">
      <c r="A823" s="8" t="s">
        <v>98</v>
      </c>
      <c r="B823" s="20" t="s">
        <v>99</v>
      </c>
      <c r="C823" s="20" t="s">
        <v>100</v>
      </c>
      <c r="D823" s="9" t="s">
        <v>101</v>
      </c>
      <c r="E823" s="82" t="s">
        <v>1035</v>
      </c>
      <c r="F823" s="6">
        <v>2021</v>
      </c>
      <c r="G823" s="11">
        <v>2999980</v>
      </c>
      <c r="H823" s="68"/>
      <c r="I823" s="11">
        <v>2999980</v>
      </c>
      <c r="J823" s="6">
        <v>100</v>
      </c>
    </row>
    <row r="824" spans="1:10" ht="49.5" x14ac:dyDescent="0.25">
      <c r="A824" s="8" t="s">
        <v>98</v>
      </c>
      <c r="B824" s="20" t="s">
        <v>99</v>
      </c>
      <c r="C824" s="20" t="s">
        <v>100</v>
      </c>
      <c r="D824" s="9" t="s">
        <v>101</v>
      </c>
      <c r="E824" s="13" t="s">
        <v>1036</v>
      </c>
      <c r="F824" s="6">
        <v>2021</v>
      </c>
      <c r="G824" s="11">
        <v>300000</v>
      </c>
      <c r="H824" s="68"/>
      <c r="I824" s="11">
        <v>300000</v>
      </c>
      <c r="J824" s="6">
        <v>100</v>
      </c>
    </row>
    <row r="825" spans="1:10" ht="49.5" x14ac:dyDescent="0.25">
      <c r="A825" s="8" t="s">
        <v>98</v>
      </c>
      <c r="B825" s="20" t="s">
        <v>99</v>
      </c>
      <c r="C825" s="20" t="s">
        <v>100</v>
      </c>
      <c r="D825" s="9" t="s">
        <v>101</v>
      </c>
      <c r="E825" s="13" t="s">
        <v>1037</v>
      </c>
      <c r="F825" s="6">
        <v>2021</v>
      </c>
      <c r="G825" s="11">
        <v>300000</v>
      </c>
      <c r="H825" s="68"/>
      <c r="I825" s="11">
        <v>300000</v>
      </c>
      <c r="J825" s="6">
        <v>100</v>
      </c>
    </row>
    <row r="826" spans="1:10" ht="33" x14ac:dyDescent="0.25">
      <c r="A826" s="8" t="s">
        <v>98</v>
      </c>
      <c r="B826" s="20" t="s">
        <v>99</v>
      </c>
      <c r="C826" s="20" t="s">
        <v>100</v>
      </c>
      <c r="D826" s="9" t="s">
        <v>101</v>
      </c>
      <c r="E826" s="13" t="s">
        <v>1038</v>
      </c>
      <c r="F826" s="6">
        <v>2021</v>
      </c>
      <c r="G826" s="11">
        <v>200000</v>
      </c>
      <c r="H826" s="68"/>
      <c r="I826" s="11">
        <v>200000</v>
      </c>
      <c r="J826" s="6">
        <v>100</v>
      </c>
    </row>
    <row r="827" spans="1:10" ht="33" x14ac:dyDescent="0.25">
      <c r="A827" s="8" t="s">
        <v>98</v>
      </c>
      <c r="B827" s="20" t="s">
        <v>99</v>
      </c>
      <c r="C827" s="20" t="s">
        <v>100</v>
      </c>
      <c r="D827" s="9" t="s">
        <v>101</v>
      </c>
      <c r="E827" s="13" t="s">
        <v>1039</v>
      </c>
      <c r="F827" s="6">
        <v>2021</v>
      </c>
      <c r="G827" s="11">
        <v>100000</v>
      </c>
      <c r="H827" s="68"/>
      <c r="I827" s="11">
        <v>100000</v>
      </c>
      <c r="J827" s="6">
        <v>100</v>
      </c>
    </row>
    <row r="828" spans="1:10" ht="82.5" x14ac:dyDescent="0.25">
      <c r="A828" s="8" t="s">
        <v>98</v>
      </c>
      <c r="B828" s="20" t="s">
        <v>99</v>
      </c>
      <c r="C828" s="20" t="s">
        <v>100</v>
      </c>
      <c r="D828" s="9" t="s">
        <v>101</v>
      </c>
      <c r="E828" s="13" t="s">
        <v>1040</v>
      </c>
      <c r="F828" s="6">
        <v>2021</v>
      </c>
      <c r="G828" s="11">
        <v>599500</v>
      </c>
      <c r="H828" s="68"/>
      <c r="I828" s="11">
        <v>599500</v>
      </c>
      <c r="J828" s="6">
        <v>100</v>
      </c>
    </row>
    <row r="829" spans="1:10" ht="66" x14ac:dyDescent="0.25">
      <c r="A829" s="8" t="s">
        <v>98</v>
      </c>
      <c r="B829" s="20" t="s">
        <v>99</v>
      </c>
      <c r="C829" s="20" t="s">
        <v>100</v>
      </c>
      <c r="D829" s="9" t="s">
        <v>101</v>
      </c>
      <c r="E829" s="13" t="s">
        <v>1041</v>
      </c>
      <c r="F829" s="6">
        <v>2021</v>
      </c>
      <c r="G829" s="11">
        <v>594462</v>
      </c>
      <c r="H829" s="68"/>
      <c r="I829" s="11">
        <v>594462</v>
      </c>
      <c r="J829" s="6">
        <v>100</v>
      </c>
    </row>
    <row r="830" spans="1:10" ht="33" x14ac:dyDescent="0.25">
      <c r="A830" s="8" t="s">
        <v>98</v>
      </c>
      <c r="B830" s="20" t="s">
        <v>99</v>
      </c>
      <c r="C830" s="20" t="s">
        <v>100</v>
      </c>
      <c r="D830" s="9" t="s">
        <v>101</v>
      </c>
      <c r="E830" s="13" t="s">
        <v>1042</v>
      </c>
      <c r="F830" s="6">
        <v>2021</v>
      </c>
      <c r="G830" s="11">
        <v>300000</v>
      </c>
      <c r="H830" s="68"/>
      <c r="I830" s="11">
        <v>300000</v>
      </c>
      <c r="J830" s="6">
        <v>100</v>
      </c>
    </row>
    <row r="831" spans="1:10" ht="49.5" x14ac:dyDescent="0.25">
      <c r="A831" s="8" t="s">
        <v>98</v>
      </c>
      <c r="B831" s="20" t="s">
        <v>99</v>
      </c>
      <c r="C831" s="20" t="s">
        <v>100</v>
      </c>
      <c r="D831" s="9" t="s">
        <v>101</v>
      </c>
      <c r="E831" s="13" t="s">
        <v>1043</v>
      </c>
      <c r="F831" s="6">
        <v>2021</v>
      </c>
      <c r="G831" s="11">
        <v>300000</v>
      </c>
      <c r="H831" s="68"/>
      <c r="I831" s="11">
        <v>300000</v>
      </c>
      <c r="J831" s="6">
        <v>100</v>
      </c>
    </row>
    <row r="832" spans="1:10" ht="66" x14ac:dyDescent="0.25">
      <c r="A832" s="8" t="s">
        <v>98</v>
      </c>
      <c r="B832" s="20" t="s">
        <v>99</v>
      </c>
      <c r="C832" s="20" t="s">
        <v>100</v>
      </c>
      <c r="D832" s="9" t="s">
        <v>101</v>
      </c>
      <c r="E832" s="13" t="s">
        <v>1044</v>
      </c>
      <c r="F832" s="6">
        <v>2021</v>
      </c>
      <c r="G832" s="11">
        <v>300000</v>
      </c>
      <c r="H832" s="68"/>
      <c r="I832" s="11">
        <v>300000</v>
      </c>
      <c r="J832" s="6">
        <v>100</v>
      </c>
    </row>
    <row r="833" spans="1:10" ht="49.5" x14ac:dyDescent="0.25">
      <c r="A833" s="8" t="s">
        <v>98</v>
      </c>
      <c r="B833" s="20" t="s">
        <v>99</v>
      </c>
      <c r="C833" s="20" t="s">
        <v>100</v>
      </c>
      <c r="D833" s="9" t="s">
        <v>101</v>
      </c>
      <c r="E833" s="13" t="s">
        <v>1045</v>
      </c>
      <c r="F833" s="6">
        <v>2021</v>
      </c>
      <c r="G833" s="11">
        <v>594776</v>
      </c>
      <c r="H833" s="68"/>
      <c r="I833" s="11">
        <v>594776</v>
      </c>
      <c r="J833" s="6">
        <v>100</v>
      </c>
    </row>
    <row r="834" spans="1:10" ht="49.5" x14ac:dyDescent="0.25">
      <c r="A834" s="8" t="s">
        <v>123</v>
      </c>
      <c r="B834" s="20">
        <v>7321</v>
      </c>
      <c r="C834" s="20" t="s">
        <v>64</v>
      </c>
      <c r="D834" s="9" t="s">
        <v>125</v>
      </c>
      <c r="E834" s="13" t="s">
        <v>1046</v>
      </c>
      <c r="F834" s="6">
        <v>2021</v>
      </c>
      <c r="G834" s="11">
        <v>574800</v>
      </c>
      <c r="H834" s="68"/>
      <c r="I834" s="11">
        <v>574800</v>
      </c>
      <c r="J834" s="6">
        <v>100</v>
      </c>
    </row>
    <row r="835" spans="1:10" ht="49.5" x14ac:dyDescent="0.25">
      <c r="A835" s="8" t="s">
        <v>123</v>
      </c>
      <c r="B835" s="20">
        <v>7321</v>
      </c>
      <c r="C835" s="20" t="s">
        <v>64</v>
      </c>
      <c r="D835" s="9" t="s">
        <v>125</v>
      </c>
      <c r="E835" s="13" t="s">
        <v>1047</v>
      </c>
      <c r="F835" s="6">
        <v>2021</v>
      </c>
      <c r="G835" s="11">
        <v>599999</v>
      </c>
      <c r="H835" s="68"/>
      <c r="I835" s="11">
        <v>599999</v>
      </c>
      <c r="J835" s="6">
        <v>100</v>
      </c>
    </row>
    <row r="836" spans="1:10" ht="33" x14ac:dyDescent="0.25">
      <c r="A836" s="8" t="s">
        <v>123</v>
      </c>
      <c r="B836" s="20">
        <v>7321</v>
      </c>
      <c r="C836" s="20" t="s">
        <v>64</v>
      </c>
      <c r="D836" s="9" t="s">
        <v>125</v>
      </c>
      <c r="E836" s="13" t="s">
        <v>1048</v>
      </c>
      <c r="F836" s="6">
        <v>2021</v>
      </c>
      <c r="G836" s="11">
        <v>599999</v>
      </c>
      <c r="H836" s="68"/>
      <c r="I836" s="11">
        <v>599999</v>
      </c>
      <c r="J836" s="6">
        <v>100</v>
      </c>
    </row>
    <row r="837" spans="1:10" ht="33" x14ac:dyDescent="0.25">
      <c r="A837" s="8" t="s">
        <v>123</v>
      </c>
      <c r="B837" s="20">
        <v>7321</v>
      </c>
      <c r="C837" s="20" t="s">
        <v>64</v>
      </c>
      <c r="D837" s="9" t="s">
        <v>125</v>
      </c>
      <c r="E837" s="13" t="s">
        <v>1049</v>
      </c>
      <c r="F837" s="6">
        <v>2021</v>
      </c>
      <c r="G837" s="11">
        <v>599600</v>
      </c>
      <c r="H837" s="68"/>
      <c r="I837" s="11">
        <v>599600</v>
      </c>
      <c r="J837" s="6">
        <v>100</v>
      </c>
    </row>
    <row r="838" spans="1:10" ht="33" x14ac:dyDescent="0.25">
      <c r="A838" s="8" t="s">
        <v>123</v>
      </c>
      <c r="B838" s="20">
        <v>7321</v>
      </c>
      <c r="C838" s="20" t="s">
        <v>64</v>
      </c>
      <c r="D838" s="9" t="s">
        <v>125</v>
      </c>
      <c r="E838" s="13" t="s">
        <v>1050</v>
      </c>
      <c r="F838" s="6">
        <v>2021</v>
      </c>
      <c r="G838" s="11">
        <v>384450</v>
      </c>
      <c r="H838" s="68"/>
      <c r="I838" s="11">
        <v>384450</v>
      </c>
      <c r="J838" s="6">
        <v>100</v>
      </c>
    </row>
    <row r="839" spans="1:10" ht="33" x14ac:dyDescent="0.25">
      <c r="A839" s="8" t="s">
        <v>123</v>
      </c>
      <c r="B839" s="20">
        <v>7321</v>
      </c>
      <c r="C839" s="20" t="s">
        <v>64</v>
      </c>
      <c r="D839" s="9" t="s">
        <v>125</v>
      </c>
      <c r="E839" s="13" t="s">
        <v>1051</v>
      </c>
      <c r="F839" s="6">
        <v>2021</v>
      </c>
      <c r="G839" s="11">
        <v>599999</v>
      </c>
      <c r="H839" s="68"/>
      <c r="I839" s="11">
        <v>599999</v>
      </c>
      <c r="J839" s="6">
        <v>100</v>
      </c>
    </row>
    <row r="840" spans="1:10" ht="33" x14ac:dyDescent="0.25">
      <c r="A840" s="8" t="s">
        <v>123</v>
      </c>
      <c r="B840" s="20">
        <v>7321</v>
      </c>
      <c r="C840" s="20" t="s">
        <v>64</v>
      </c>
      <c r="D840" s="9" t="s">
        <v>125</v>
      </c>
      <c r="E840" s="13" t="s">
        <v>1052</v>
      </c>
      <c r="F840" s="6">
        <v>2021</v>
      </c>
      <c r="G840" s="11">
        <v>299999</v>
      </c>
      <c r="H840" s="68"/>
      <c r="I840" s="11">
        <v>299999</v>
      </c>
      <c r="J840" s="6">
        <v>100</v>
      </c>
    </row>
    <row r="841" spans="1:10" ht="49.5" x14ac:dyDescent="0.25">
      <c r="A841" s="8" t="s">
        <v>123</v>
      </c>
      <c r="B841" s="20">
        <v>7321</v>
      </c>
      <c r="C841" s="20" t="s">
        <v>64</v>
      </c>
      <c r="D841" s="9" t="s">
        <v>125</v>
      </c>
      <c r="E841" s="13" t="s">
        <v>1053</v>
      </c>
      <c r="F841" s="6">
        <v>2021</v>
      </c>
      <c r="G841" s="11">
        <v>299999</v>
      </c>
      <c r="H841" s="68"/>
      <c r="I841" s="11">
        <v>299999</v>
      </c>
      <c r="J841" s="6">
        <v>100</v>
      </c>
    </row>
    <row r="842" spans="1:10" ht="33" x14ac:dyDescent="0.25">
      <c r="A842" s="8" t="s">
        <v>123</v>
      </c>
      <c r="B842" s="20">
        <v>7321</v>
      </c>
      <c r="C842" s="20" t="s">
        <v>64</v>
      </c>
      <c r="D842" s="9" t="s">
        <v>125</v>
      </c>
      <c r="E842" s="13" t="s">
        <v>1054</v>
      </c>
      <c r="F842" s="6">
        <v>2021</v>
      </c>
      <c r="G842" s="11">
        <v>499940</v>
      </c>
      <c r="H842" s="68"/>
      <c r="I842" s="11">
        <v>499940</v>
      </c>
      <c r="J842" s="6">
        <v>100</v>
      </c>
    </row>
    <row r="843" spans="1:10" ht="33" x14ac:dyDescent="0.25">
      <c r="A843" s="8" t="s">
        <v>123</v>
      </c>
      <c r="B843" s="20">
        <v>7321</v>
      </c>
      <c r="C843" s="20" t="s">
        <v>64</v>
      </c>
      <c r="D843" s="9" t="s">
        <v>125</v>
      </c>
      <c r="E843" s="13" t="s">
        <v>1055</v>
      </c>
      <c r="F843" s="6">
        <v>2021</v>
      </c>
      <c r="G843" s="11">
        <v>580168</v>
      </c>
      <c r="H843" s="68"/>
      <c r="I843" s="11">
        <v>580168</v>
      </c>
      <c r="J843" s="6">
        <v>100</v>
      </c>
    </row>
    <row r="844" spans="1:10" ht="33" x14ac:dyDescent="0.25">
      <c r="A844" s="8" t="s">
        <v>123</v>
      </c>
      <c r="B844" s="20">
        <v>7321</v>
      </c>
      <c r="C844" s="20" t="s">
        <v>64</v>
      </c>
      <c r="D844" s="9" t="s">
        <v>125</v>
      </c>
      <c r="E844" s="13" t="s">
        <v>1056</v>
      </c>
      <c r="F844" s="6">
        <v>2021</v>
      </c>
      <c r="G844" s="11">
        <v>599541</v>
      </c>
      <c r="H844" s="68"/>
      <c r="I844" s="11">
        <v>599541</v>
      </c>
      <c r="J844" s="6">
        <v>100</v>
      </c>
    </row>
    <row r="845" spans="1:10" ht="33" x14ac:dyDescent="0.25">
      <c r="A845" s="8" t="s">
        <v>123</v>
      </c>
      <c r="B845" s="20">
        <v>7321</v>
      </c>
      <c r="C845" s="20" t="s">
        <v>64</v>
      </c>
      <c r="D845" s="9" t="s">
        <v>125</v>
      </c>
      <c r="E845" s="13" t="s">
        <v>1057</v>
      </c>
      <c r="F845" s="6">
        <v>2021</v>
      </c>
      <c r="G845" s="11">
        <v>599999</v>
      </c>
      <c r="H845" s="68"/>
      <c r="I845" s="11">
        <v>599999</v>
      </c>
      <c r="J845" s="6">
        <v>100</v>
      </c>
    </row>
    <row r="846" spans="1:10" ht="33" x14ac:dyDescent="0.25">
      <c r="A846" s="8" t="s">
        <v>123</v>
      </c>
      <c r="B846" s="20">
        <v>7321</v>
      </c>
      <c r="C846" s="20" t="s">
        <v>64</v>
      </c>
      <c r="D846" s="9" t="s">
        <v>125</v>
      </c>
      <c r="E846" s="13" t="s">
        <v>1058</v>
      </c>
      <c r="F846" s="6">
        <v>2021</v>
      </c>
      <c r="G846" s="11">
        <v>599970</v>
      </c>
      <c r="H846" s="68"/>
      <c r="I846" s="11">
        <v>599970</v>
      </c>
      <c r="J846" s="6">
        <v>100</v>
      </c>
    </row>
    <row r="847" spans="1:10" ht="33" x14ac:dyDescent="0.25">
      <c r="A847" s="8" t="s">
        <v>123</v>
      </c>
      <c r="B847" s="20">
        <v>7321</v>
      </c>
      <c r="C847" s="20" t="s">
        <v>64</v>
      </c>
      <c r="D847" s="9" t="s">
        <v>125</v>
      </c>
      <c r="E847" s="13" t="s">
        <v>1059</v>
      </c>
      <c r="F847" s="6">
        <v>2021</v>
      </c>
      <c r="G847" s="11">
        <v>593200</v>
      </c>
      <c r="H847" s="68"/>
      <c r="I847" s="11">
        <v>593200</v>
      </c>
      <c r="J847" s="6">
        <v>100</v>
      </c>
    </row>
    <row r="848" spans="1:10" ht="33" x14ac:dyDescent="0.25">
      <c r="A848" s="8" t="s">
        <v>123</v>
      </c>
      <c r="B848" s="20">
        <v>7321</v>
      </c>
      <c r="C848" s="20" t="s">
        <v>64</v>
      </c>
      <c r="D848" s="9" t="s">
        <v>125</v>
      </c>
      <c r="E848" s="13" t="s">
        <v>1060</v>
      </c>
      <c r="F848" s="6">
        <v>2021</v>
      </c>
      <c r="G848" s="11">
        <v>599600</v>
      </c>
      <c r="H848" s="68"/>
      <c r="I848" s="11">
        <v>599600</v>
      </c>
      <c r="J848" s="6">
        <v>100</v>
      </c>
    </row>
    <row r="849" spans="1:10" ht="33" x14ac:dyDescent="0.25">
      <c r="A849" s="8" t="s">
        <v>123</v>
      </c>
      <c r="B849" s="20">
        <v>7321</v>
      </c>
      <c r="C849" s="20" t="s">
        <v>64</v>
      </c>
      <c r="D849" s="9" t="s">
        <v>125</v>
      </c>
      <c r="E849" s="13" t="s">
        <v>1061</v>
      </c>
      <c r="F849" s="6">
        <v>2021</v>
      </c>
      <c r="G849" s="11">
        <v>597000</v>
      </c>
      <c r="H849" s="68"/>
      <c r="I849" s="11">
        <v>597000</v>
      </c>
      <c r="J849" s="6">
        <v>100</v>
      </c>
    </row>
    <row r="850" spans="1:10" ht="33" x14ac:dyDescent="0.25">
      <c r="A850" s="8" t="s">
        <v>123</v>
      </c>
      <c r="B850" s="20">
        <v>7321</v>
      </c>
      <c r="C850" s="20" t="s">
        <v>64</v>
      </c>
      <c r="D850" s="9" t="s">
        <v>125</v>
      </c>
      <c r="E850" s="13" t="s">
        <v>1062</v>
      </c>
      <c r="F850" s="6">
        <v>2021</v>
      </c>
      <c r="G850" s="11">
        <v>590000</v>
      </c>
      <c r="H850" s="68"/>
      <c r="I850" s="11">
        <v>590000</v>
      </c>
      <c r="J850" s="6">
        <v>100</v>
      </c>
    </row>
    <row r="851" spans="1:10" ht="33" x14ac:dyDescent="0.25">
      <c r="A851" s="8" t="s">
        <v>123</v>
      </c>
      <c r="B851" s="20">
        <v>7321</v>
      </c>
      <c r="C851" s="20" t="s">
        <v>64</v>
      </c>
      <c r="D851" s="9" t="s">
        <v>125</v>
      </c>
      <c r="E851" s="13" t="s">
        <v>1063</v>
      </c>
      <c r="F851" s="6">
        <v>2021</v>
      </c>
      <c r="G851" s="11">
        <v>471988</v>
      </c>
      <c r="H851" s="68"/>
      <c r="I851" s="11">
        <v>471988</v>
      </c>
      <c r="J851" s="6">
        <v>100</v>
      </c>
    </row>
    <row r="852" spans="1:10" ht="33" x14ac:dyDescent="0.25">
      <c r="A852" s="8" t="s">
        <v>123</v>
      </c>
      <c r="B852" s="20">
        <v>7321</v>
      </c>
      <c r="C852" s="20" t="s">
        <v>64</v>
      </c>
      <c r="D852" s="9" t="s">
        <v>125</v>
      </c>
      <c r="E852" s="13" t="s">
        <v>1064</v>
      </c>
      <c r="F852" s="6">
        <v>2021</v>
      </c>
      <c r="G852" s="11">
        <v>599998</v>
      </c>
      <c r="H852" s="68"/>
      <c r="I852" s="11">
        <v>599998</v>
      </c>
      <c r="J852" s="6">
        <v>100</v>
      </c>
    </row>
    <row r="853" spans="1:10" ht="33" x14ac:dyDescent="0.25">
      <c r="A853" s="8" t="s">
        <v>123</v>
      </c>
      <c r="B853" s="20">
        <v>7321</v>
      </c>
      <c r="C853" s="20" t="s">
        <v>64</v>
      </c>
      <c r="D853" s="9" t="s">
        <v>125</v>
      </c>
      <c r="E853" s="13" t="s">
        <v>1065</v>
      </c>
      <c r="F853" s="6">
        <v>2021</v>
      </c>
      <c r="G853" s="11">
        <v>598555</v>
      </c>
      <c r="H853" s="68"/>
      <c r="I853" s="11">
        <v>598555</v>
      </c>
      <c r="J853" s="6">
        <v>100</v>
      </c>
    </row>
    <row r="854" spans="1:10" ht="33" x14ac:dyDescent="0.25">
      <c r="A854" s="8" t="s">
        <v>123</v>
      </c>
      <c r="B854" s="20">
        <v>7321</v>
      </c>
      <c r="C854" s="20" t="s">
        <v>64</v>
      </c>
      <c r="D854" s="9" t="s">
        <v>125</v>
      </c>
      <c r="E854" s="13" t="s">
        <v>1066</v>
      </c>
      <c r="F854" s="6">
        <v>2021</v>
      </c>
      <c r="G854" s="11">
        <v>593517</v>
      </c>
      <c r="H854" s="68"/>
      <c r="I854" s="11">
        <v>593517</v>
      </c>
      <c r="J854" s="6">
        <v>100</v>
      </c>
    </row>
    <row r="855" spans="1:10" ht="33" x14ac:dyDescent="0.25">
      <c r="A855" s="8" t="s">
        <v>123</v>
      </c>
      <c r="B855" s="20">
        <v>7321</v>
      </c>
      <c r="C855" s="20" t="s">
        <v>64</v>
      </c>
      <c r="D855" s="9" t="s">
        <v>125</v>
      </c>
      <c r="E855" s="13" t="s">
        <v>1067</v>
      </c>
      <c r="F855" s="6">
        <v>2021</v>
      </c>
      <c r="G855" s="11">
        <v>599999</v>
      </c>
      <c r="H855" s="68"/>
      <c r="I855" s="11">
        <v>599999</v>
      </c>
      <c r="J855" s="6">
        <v>100</v>
      </c>
    </row>
    <row r="856" spans="1:10" ht="33" x14ac:dyDescent="0.25">
      <c r="A856" s="8" t="s">
        <v>123</v>
      </c>
      <c r="B856" s="20">
        <v>7321</v>
      </c>
      <c r="C856" s="20" t="s">
        <v>64</v>
      </c>
      <c r="D856" s="9" t="s">
        <v>125</v>
      </c>
      <c r="E856" s="13" t="s">
        <v>1068</v>
      </c>
      <c r="F856" s="6">
        <v>2021</v>
      </c>
      <c r="G856" s="11">
        <v>599999</v>
      </c>
      <c r="H856" s="68"/>
      <c r="I856" s="11">
        <v>599999</v>
      </c>
      <c r="J856" s="6">
        <v>100</v>
      </c>
    </row>
    <row r="857" spans="1:10" ht="33" x14ac:dyDescent="0.25">
      <c r="A857" s="8" t="s">
        <v>123</v>
      </c>
      <c r="B857" s="20">
        <v>7321</v>
      </c>
      <c r="C857" s="20" t="s">
        <v>64</v>
      </c>
      <c r="D857" s="9" t="s">
        <v>125</v>
      </c>
      <c r="E857" s="13" t="s">
        <v>1069</v>
      </c>
      <c r="F857" s="6">
        <v>2021</v>
      </c>
      <c r="G857" s="11">
        <v>527920</v>
      </c>
      <c r="H857" s="68"/>
      <c r="I857" s="11">
        <v>527920</v>
      </c>
      <c r="J857" s="6">
        <v>100</v>
      </c>
    </row>
    <row r="858" spans="1:10" ht="33" x14ac:dyDescent="0.25">
      <c r="A858" s="8" t="s">
        <v>123</v>
      </c>
      <c r="B858" s="20">
        <v>7321</v>
      </c>
      <c r="C858" s="20" t="s">
        <v>64</v>
      </c>
      <c r="D858" s="9" t="s">
        <v>125</v>
      </c>
      <c r="E858" s="13" t="s">
        <v>1070</v>
      </c>
      <c r="F858" s="6">
        <v>2021</v>
      </c>
      <c r="G858" s="11">
        <v>299144</v>
      </c>
      <c r="H858" s="68"/>
      <c r="I858" s="11">
        <v>299144</v>
      </c>
      <c r="J858" s="6">
        <v>100</v>
      </c>
    </row>
    <row r="859" spans="1:10" ht="33" x14ac:dyDescent="0.25">
      <c r="A859" s="8" t="s">
        <v>123</v>
      </c>
      <c r="B859" s="20">
        <v>7321</v>
      </c>
      <c r="C859" s="20" t="s">
        <v>64</v>
      </c>
      <c r="D859" s="9" t="s">
        <v>125</v>
      </c>
      <c r="E859" s="13" t="s">
        <v>1071</v>
      </c>
      <c r="F859" s="6">
        <v>2021</v>
      </c>
      <c r="G859" s="11">
        <v>299060</v>
      </c>
      <c r="H859" s="68"/>
      <c r="I859" s="11">
        <v>299060</v>
      </c>
      <c r="J859" s="6">
        <v>100</v>
      </c>
    </row>
    <row r="860" spans="1:10" ht="33" x14ac:dyDescent="0.25">
      <c r="A860" s="8" t="s">
        <v>123</v>
      </c>
      <c r="B860" s="20">
        <v>7321</v>
      </c>
      <c r="C860" s="20" t="s">
        <v>64</v>
      </c>
      <c r="D860" s="9" t="s">
        <v>125</v>
      </c>
      <c r="E860" s="13" t="s">
        <v>1072</v>
      </c>
      <c r="F860" s="6">
        <v>2021</v>
      </c>
      <c r="G860" s="11">
        <v>260400</v>
      </c>
      <c r="H860" s="68"/>
      <c r="I860" s="11">
        <v>260400</v>
      </c>
      <c r="J860" s="6">
        <v>100</v>
      </c>
    </row>
    <row r="861" spans="1:10" ht="33" x14ac:dyDescent="0.25">
      <c r="A861" s="8" t="s">
        <v>123</v>
      </c>
      <c r="B861" s="20">
        <v>7321</v>
      </c>
      <c r="C861" s="20" t="s">
        <v>64</v>
      </c>
      <c r="D861" s="9" t="s">
        <v>125</v>
      </c>
      <c r="E861" s="13" t="s">
        <v>1073</v>
      </c>
      <c r="F861" s="6">
        <v>2021</v>
      </c>
      <c r="G861" s="11">
        <v>430000</v>
      </c>
      <c r="H861" s="68"/>
      <c r="I861" s="11">
        <v>430000</v>
      </c>
      <c r="J861" s="6">
        <v>100</v>
      </c>
    </row>
    <row r="862" spans="1:10" ht="33" x14ac:dyDescent="0.25">
      <c r="A862" s="8" t="s">
        <v>123</v>
      </c>
      <c r="B862" s="20">
        <v>7321</v>
      </c>
      <c r="C862" s="20" t="s">
        <v>64</v>
      </c>
      <c r="D862" s="9" t="s">
        <v>125</v>
      </c>
      <c r="E862" s="13" t="s">
        <v>1074</v>
      </c>
      <c r="F862" s="6">
        <v>2021</v>
      </c>
      <c r="G862" s="11">
        <v>590000</v>
      </c>
      <c r="H862" s="68"/>
      <c r="I862" s="11">
        <v>590000</v>
      </c>
      <c r="J862" s="6">
        <v>100</v>
      </c>
    </row>
    <row r="863" spans="1:10" ht="33" x14ac:dyDescent="0.25">
      <c r="A863" s="8" t="s">
        <v>123</v>
      </c>
      <c r="B863" s="20">
        <v>7321</v>
      </c>
      <c r="C863" s="20" t="s">
        <v>64</v>
      </c>
      <c r="D863" s="9" t="s">
        <v>125</v>
      </c>
      <c r="E863" s="13" t="s">
        <v>1075</v>
      </c>
      <c r="F863" s="6">
        <v>2021</v>
      </c>
      <c r="G863" s="11">
        <v>575006</v>
      </c>
      <c r="H863" s="68"/>
      <c r="I863" s="11">
        <v>575006</v>
      </c>
      <c r="J863" s="6">
        <v>100</v>
      </c>
    </row>
    <row r="864" spans="1:10" ht="49.5" x14ac:dyDescent="0.25">
      <c r="A864" s="8" t="s">
        <v>123</v>
      </c>
      <c r="B864" s="20">
        <v>7321</v>
      </c>
      <c r="C864" s="20" t="s">
        <v>64</v>
      </c>
      <c r="D864" s="9" t="s">
        <v>125</v>
      </c>
      <c r="E864" s="13" t="s">
        <v>1076</v>
      </c>
      <c r="F864" s="6">
        <v>2022</v>
      </c>
      <c r="G864" s="11">
        <v>2999998</v>
      </c>
      <c r="H864" s="68"/>
      <c r="I864" s="11">
        <v>2999998</v>
      </c>
      <c r="J864" s="6">
        <v>100</v>
      </c>
    </row>
    <row r="865" spans="1:10" ht="33" x14ac:dyDescent="0.25">
      <c r="A865" s="8" t="s">
        <v>123</v>
      </c>
      <c r="B865" s="20">
        <v>7321</v>
      </c>
      <c r="C865" s="20" t="s">
        <v>64</v>
      </c>
      <c r="D865" s="9" t="s">
        <v>125</v>
      </c>
      <c r="E865" s="13" t="s">
        <v>1077</v>
      </c>
      <c r="F865" s="6">
        <v>2022</v>
      </c>
      <c r="G865" s="11">
        <v>2850000</v>
      </c>
      <c r="H865" s="68"/>
      <c r="I865" s="11">
        <v>2850000</v>
      </c>
      <c r="J865" s="6">
        <v>100</v>
      </c>
    </row>
    <row r="866" spans="1:10" ht="33" x14ac:dyDescent="0.25">
      <c r="A866" s="8" t="s">
        <v>123</v>
      </c>
      <c r="B866" s="20">
        <v>7321</v>
      </c>
      <c r="C866" s="20" t="s">
        <v>64</v>
      </c>
      <c r="D866" s="9" t="s">
        <v>125</v>
      </c>
      <c r="E866" s="13" t="s">
        <v>1078</v>
      </c>
      <c r="F866" s="6">
        <v>2022</v>
      </c>
      <c r="G866" s="11">
        <v>3000000</v>
      </c>
      <c r="H866" s="68"/>
      <c r="I866" s="11">
        <v>3000000</v>
      </c>
      <c r="J866" s="6">
        <v>100</v>
      </c>
    </row>
    <row r="867" spans="1:10" ht="33" x14ac:dyDescent="0.25">
      <c r="A867" s="8" t="s">
        <v>123</v>
      </c>
      <c r="B867" s="20">
        <v>7321</v>
      </c>
      <c r="C867" s="20" t="s">
        <v>64</v>
      </c>
      <c r="D867" s="9" t="s">
        <v>125</v>
      </c>
      <c r="E867" s="13" t="s">
        <v>1079</v>
      </c>
      <c r="F867" s="6">
        <v>2021</v>
      </c>
      <c r="G867" s="11">
        <v>599836</v>
      </c>
      <c r="H867" s="68"/>
      <c r="I867" s="11">
        <v>599836</v>
      </c>
      <c r="J867" s="6">
        <v>100</v>
      </c>
    </row>
    <row r="868" spans="1:10" ht="49.5" x14ac:dyDescent="0.25">
      <c r="A868" s="8" t="s">
        <v>123</v>
      </c>
      <c r="B868" s="20">
        <v>7321</v>
      </c>
      <c r="C868" s="20" t="s">
        <v>64</v>
      </c>
      <c r="D868" s="9" t="s">
        <v>125</v>
      </c>
      <c r="E868" s="13" t="s">
        <v>1080</v>
      </c>
      <c r="F868" s="6">
        <v>2021</v>
      </c>
      <c r="G868" s="11">
        <v>594000</v>
      </c>
      <c r="H868" s="68"/>
      <c r="I868" s="11">
        <v>594000</v>
      </c>
      <c r="J868" s="6">
        <v>100</v>
      </c>
    </row>
    <row r="869" spans="1:10" ht="33" x14ac:dyDescent="0.25">
      <c r="A869" s="8" t="s">
        <v>123</v>
      </c>
      <c r="B869" s="20">
        <v>7321</v>
      </c>
      <c r="C869" s="20" t="s">
        <v>64</v>
      </c>
      <c r="D869" s="9" t="s">
        <v>125</v>
      </c>
      <c r="E869" s="13" t="s">
        <v>1081</v>
      </c>
      <c r="F869" s="6">
        <v>2021</v>
      </c>
      <c r="G869" s="11">
        <v>599998</v>
      </c>
      <c r="H869" s="68"/>
      <c r="I869" s="11">
        <v>599998</v>
      </c>
      <c r="J869" s="6">
        <v>100</v>
      </c>
    </row>
    <row r="870" spans="1:10" x14ac:dyDescent="0.25">
      <c r="A870" s="4" t="s">
        <v>425</v>
      </c>
      <c r="B870" s="4"/>
      <c r="C870" s="4"/>
      <c r="D870" s="5" t="s">
        <v>426</v>
      </c>
      <c r="E870" s="13"/>
      <c r="F870" s="6"/>
      <c r="G870" s="67"/>
      <c r="H870" s="68"/>
      <c r="I870" s="30">
        <f>SUM(I872:I879)</f>
        <v>10603648</v>
      </c>
      <c r="J870" s="6"/>
    </row>
    <row r="871" spans="1:10" x14ac:dyDescent="0.25">
      <c r="A871" s="4" t="s">
        <v>427</v>
      </c>
      <c r="B871" s="4"/>
      <c r="C871" s="4"/>
      <c r="D871" s="7" t="s">
        <v>426</v>
      </c>
      <c r="E871" s="13"/>
      <c r="F871" s="6"/>
      <c r="G871" s="67"/>
      <c r="H871" s="68"/>
      <c r="I871" s="11"/>
      <c r="J871" s="6"/>
    </row>
    <row r="872" spans="1:10" ht="49.5" x14ac:dyDescent="0.25">
      <c r="A872" s="24" t="s">
        <v>431</v>
      </c>
      <c r="B872" s="25">
        <v>2010</v>
      </c>
      <c r="C872" s="20" t="s">
        <v>432</v>
      </c>
      <c r="D872" s="51" t="s">
        <v>433</v>
      </c>
      <c r="E872" s="13" t="s">
        <v>1082</v>
      </c>
      <c r="F872" s="6">
        <v>2021</v>
      </c>
      <c r="G872" s="11">
        <v>590150</v>
      </c>
      <c r="H872" s="68"/>
      <c r="I872" s="11">
        <v>590150</v>
      </c>
      <c r="J872" s="6">
        <v>100</v>
      </c>
    </row>
    <row r="873" spans="1:10" ht="49.5" x14ac:dyDescent="0.25">
      <c r="A873" s="24" t="s">
        <v>431</v>
      </c>
      <c r="B873" s="25">
        <v>2010</v>
      </c>
      <c r="C873" s="20" t="s">
        <v>432</v>
      </c>
      <c r="D873" s="51" t="s">
        <v>433</v>
      </c>
      <c r="E873" s="13" t="s">
        <v>1083</v>
      </c>
      <c r="F873" s="6">
        <v>2021</v>
      </c>
      <c r="G873" s="11">
        <v>2699500</v>
      </c>
      <c r="H873" s="68"/>
      <c r="I873" s="11">
        <v>2699500</v>
      </c>
      <c r="J873" s="6">
        <v>100</v>
      </c>
    </row>
    <row r="874" spans="1:10" ht="66" x14ac:dyDescent="0.25">
      <c r="A874" s="24" t="s">
        <v>431</v>
      </c>
      <c r="B874" s="25">
        <v>2010</v>
      </c>
      <c r="C874" s="20" t="s">
        <v>432</v>
      </c>
      <c r="D874" s="51" t="s">
        <v>433</v>
      </c>
      <c r="E874" s="9" t="s">
        <v>1084</v>
      </c>
      <c r="F874" s="6">
        <v>2021</v>
      </c>
      <c r="G874" s="11">
        <v>599900</v>
      </c>
      <c r="H874" s="68"/>
      <c r="I874" s="11">
        <v>599900</v>
      </c>
      <c r="J874" s="6">
        <v>100</v>
      </c>
    </row>
    <row r="875" spans="1:10" ht="49.5" x14ac:dyDescent="0.25">
      <c r="A875" s="24" t="s">
        <v>431</v>
      </c>
      <c r="B875" s="25">
        <v>2010</v>
      </c>
      <c r="C875" s="20" t="s">
        <v>432</v>
      </c>
      <c r="D875" s="51" t="s">
        <v>433</v>
      </c>
      <c r="E875" s="13" t="s">
        <v>1085</v>
      </c>
      <c r="F875" s="6">
        <v>2021</v>
      </c>
      <c r="G875" s="11">
        <v>599999</v>
      </c>
      <c r="H875" s="68"/>
      <c r="I875" s="11">
        <v>599999</v>
      </c>
      <c r="J875" s="6">
        <v>100</v>
      </c>
    </row>
    <row r="876" spans="1:10" ht="66" x14ac:dyDescent="0.25">
      <c r="A876" s="24" t="s">
        <v>431</v>
      </c>
      <c r="B876" s="25">
        <v>2010</v>
      </c>
      <c r="C876" s="20" t="s">
        <v>432</v>
      </c>
      <c r="D876" s="51" t="s">
        <v>433</v>
      </c>
      <c r="E876" s="13" t="s">
        <v>1086</v>
      </c>
      <c r="F876" s="6">
        <v>2021</v>
      </c>
      <c r="G876" s="11">
        <v>2960100</v>
      </c>
      <c r="H876" s="68"/>
      <c r="I876" s="11">
        <v>2960100</v>
      </c>
      <c r="J876" s="6">
        <v>100</v>
      </c>
    </row>
    <row r="877" spans="1:10" ht="33" x14ac:dyDescent="0.25">
      <c r="A877" s="24" t="s">
        <v>431</v>
      </c>
      <c r="B877" s="25">
        <v>2010</v>
      </c>
      <c r="C877" s="20" t="s">
        <v>432</v>
      </c>
      <c r="D877" s="51" t="s">
        <v>433</v>
      </c>
      <c r="E877" s="13" t="s">
        <v>1087</v>
      </c>
      <c r="F877" s="6">
        <v>2021</v>
      </c>
      <c r="G877" s="11">
        <v>599999</v>
      </c>
      <c r="H877" s="68"/>
      <c r="I877" s="11">
        <v>599999</v>
      </c>
      <c r="J877" s="6">
        <v>100</v>
      </c>
    </row>
    <row r="878" spans="1:10" ht="49.5" x14ac:dyDescent="0.25">
      <c r="A878" s="24" t="s">
        <v>443</v>
      </c>
      <c r="B878" s="24" t="s">
        <v>444</v>
      </c>
      <c r="C878" s="20" t="s">
        <v>64</v>
      </c>
      <c r="D878" s="52" t="s">
        <v>445</v>
      </c>
      <c r="E878" s="26" t="s">
        <v>1088</v>
      </c>
      <c r="F878" s="53">
        <v>2021</v>
      </c>
      <c r="G878" s="11">
        <v>2254000</v>
      </c>
      <c r="H878" s="54"/>
      <c r="I878" s="11">
        <v>2254000</v>
      </c>
      <c r="J878" s="6">
        <v>100</v>
      </c>
    </row>
    <row r="879" spans="1:10" ht="33" x14ac:dyDescent="0.25">
      <c r="A879" s="24" t="s">
        <v>443</v>
      </c>
      <c r="B879" s="24" t="s">
        <v>444</v>
      </c>
      <c r="C879" s="20" t="s">
        <v>64</v>
      </c>
      <c r="D879" s="52" t="s">
        <v>445</v>
      </c>
      <c r="E879" s="13" t="s">
        <v>1089</v>
      </c>
      <c r="F879" s="6">
        <v>2021</v>
      </c>
      <c r="G879" s="11">
        <v>300000</v>
      </c>
      <c r="H879" s="68"/>
      <c r="I879" s="11">
        <v>300000</v>
      </c>
      <c r="J879" s="6">
        <v>100</v>
      </c>
    </row>
    <row r="880" spans="1:10" x14ac:dyDescent="0.25">
      <c r="A880" s="4" t="s">
        <v>509</v>
      </c>
      <c r="B880" s="14"/>
      <c r="C880" s="14"/>
      <c r="D880" s="5" t="s">
        <v>510</v>
      </c>
      <c r="E880" s="13"/>
      <c r="F880" s="6"/>
      <c r="G880" s="67"/>
      <c r="H880" s="68"/>
      <c r="I880" s="30">
        <f>SUM(I882:I882)</f>
        <v>3000000</v>
      </c>
      <c r="J880" s="6"/>
    </row>
    <row r="881" spans="1:10" x14ac:dyDescent="0.25">
      <c r="A881" s="4" t="s">
        <v>511</v>
      </c>
      <c r="B881" s="4"/>
      <c r="C881" s="4"/>
      <c r="D881" s="7" t="s">
        <v>510</v>
      </c>
      <c r="E881" s="13"/>
      <c r="F881" s="6"/>
      <c r="G881" s="67"/>
      <c r="H881" s="68"/>
      <c r="I881" s="11"/>
      <c r="J881" s="6"/>
    </row>
    <row r="882" spans="1:10" ht="82.5" x14ac:dyDescent="0.25">
      <c r="A882" s="14" t="s">
        <v>540</v>
      </c>
      <c r="B882" s="14" t="s">
        <v>541</v>
      </c>
      <c r="C882" s="14" t="s">
        <v>64</v>
      </c>
      <c r="D882" s="9" t="s">
        <v>542</v>
      </c>
      <c r="E882" s="13" t="s">
        <v>545</v>
      </c>
      <c r="F882" s="6">
        <v>2021</v>
      </c>
      <c r="G882" s="11">
        <v>17500000</v>
      </c>
      <c r="H882" s="68"/>
      <c r="I882" s="11">
        <v>3000000</v>
      </c>
      <c r="J882" s="69">
        <f>I882/G882*100</f>
        <v>17.142857142857142</v>
      </c>
    </row>
    <row r="883" spans="1:10" x14ac:dyDescent="0.25">
      <c r="A883" s="4" t="s">
        <v>575</v>
      </c>
      <c r="B883" s="4"/>
      <c r="C883" s="4"/>
      <c r="D883" s="5" t="s">
        <v>576</v>
      </c>
      <c r="E883" s="13"/>
      <c r="F883" s="6"/>
      <c r="G883" s="67"/>
      <c r="H883" s="68"/>
      <c r="I883" s="30">
        <f>SUM(I885:I890)</f>
        <v>6652655</v>
      </c>
      <c r="J883" s="6"/>
    </row>
    <row r="884" spans="1:10" x14ac:dyDescent="0.25">
      <c r="A884" s="4" t="s">
        <v>577</v>
      </c>
      <c r="B884" s="4"/>
      <c r="C884" s="4"/>
      <c r="D884" s="7" t="s">
        <v>576</v>
      </c>
      <c r="E884" s="13"/>
      <c r="F884" s="6"/>
      <c r="G884" s="67"/>
      <c r="H884" s="68"/>
      <c r="I884" s="11"/>
      <c r="J884" s="6"/>
    </row>
    <row r="885" spans="1:10" ht="33" x14ac:dyDescent="0.25">
      <c r="A885" s="14" t="s">
        <v>580</v>
      </c>
      <c r="B885" s="14" t="s">
        <v>581</v>
      </c>
      <c r="C885" s="14" t="s">
        <v>582</v>
      </c>
      <c r="D885" s="9" t="s">
        <v>583</v>
      </c>
      <c r="E885" s="9" t="s">
        <v>1090</v>
      </c>
      <c r="F885" s="6">
        <v>2021</v>
      </c>
      <c r="G885" s="11">
        <v>2924984</v>
      </c>
      <c r="H885" s="68"/>
      <c r="I885" s="11">
        <v>2924984</v>
      </c>
      <c r="J885" s="6">
        <v>100</v>
      </c>
    </row>
    <row r="886" spans="1:10" ht="33" x14ac:dyDescent="0.25">
      <c r="A886" s="14" t="s">
        <v>580</v>
      </c>
      <c r="B886" s="14" t="s">
        <v>581</v>
      </c>
      <c r="C886" s="14" t="s">
        <v>582</v>
      </c>
      <c r="D886" s="9" t="s">
        <v>583</v>
      </c>
      <c r="E886" s="13" t="s">
        <v>1091</v>
      </c>
      <c r="F886" s="6">
        <v>2021</v>
      </c>
      <c r="G886" s="11">
        <v>590000</v>
      </c>
      <c r="H886" s="68"/>
      <c r="I886" s="11">
        <v>590000</v>
      </c>
      <c r="J886" s="6">
        <v>100</v>
      </c>
    </row>
    <row r="887" spans="1:10" ht="33" x14ac:dyDescent="0.25">
      <c r="A887" s="14" t="s">
        <v>580</v>
      </c>
      <c r="B887" s="14" t="s">
        <v>581</v>
      </c>
      <c r="C887" s="14" t="s">
        <v>582</v>
      </c>
      <c r="D887" s="9" t="s">
        <v>583</v>
      </c>
      <c r="E887" s="13" t="s">
        <v>1092</v>
      </c>
      <c r="F887" s="6">
        <v>2021</v>
      </c>
      <c r="G887" s="11">
        <v>583671</v>
      </c>
      <c r="H887" s="68"/>
      <c r="I887" s="11">
        <v>583671</v>
      </c>
      <c r="J887" s="6">
        <v>100</v>
      </c>
    </row>
    <row r="888" spans="1:10" ht="33" x14ac:dyDescent="0.25">
      <c r="A888" s="14" t="s">
        <v>1093</v>
      </c>
      <c r="B888" s="14" t="s">
        <v>1094</v>
      </c>
      <c r="C888" s="14" t="s">
        <v>605</v>
      </c>
      <c r="D888" s="9" t="s">
        <v>606</v>
      </c>
      <c r="E888" s="13" t="s">
        <v>1095</v>
      </c>
      <c r="F888" s="6">
        <v>2021</v>
      </c>
      <c r="G888" s="11">
        <v>300000</v>
      </c>
      <c r="H888" s="68"/>
      <c r="I888" s="11">
        <v>300000</v>
      </c>
      <c r="J888" s="6">
        <v>100</v>
      </c>
    </row>
    <row r="889" spans="1:10" ht="33" x14ac:dyDescent="0.25">
      <c r="A889" s="14" t="s">
        <v>1096</v>
      </c>
      <c r="B889" s="14" t="s">
        <v>70</v>
      </c>
      <c r="C889" s="14" t="s">
        <v>64</v>
      </c>
      <c r="D889" s="9" t="s">
        <v>71</v>
      </c>
      <c r="E889" s="13" t="s">
        <v>1097</v>
      </c>
      <c r="F889" s="6">
        <v>2021</v>
      </c>
      <c r="G889" s="11">
        <v>299000</v>
      </c>
      <c r="H889" s="68"/>
      <c r="I889" s="11">
        <v>299000</v>
      </c>
      <c r="J889" s="6">
        <v>100</v>
      </c>
    </row>
    <row r="890" spans="1:10" ht="33" x14ac:dyDescent="0.25">
      <c r="A890" s="14" t="s">
        <v>1098</v>
      </c>
      <c r="B890" s="14">
        <v>7670</v>
      </c>
      <c r="C890" s="14" t="s">
        <v>35</v>
      </c>
      <c r="D890" s="9" t="s">
        <v>36</v>
      </c>
      <c r="E890" s="9" t="s">
        <v>1099</v>
      </c>
      <c r="F890" s="6">
        <v>2021</v>
      </c>
      <c r="G890" s="11">
        <v>1955000</v>
      </c>
      <c r="H890" s="68"/>
      <c r="I890" s="11">
        <v>1955000</v>
      </c>
      <c r="J890" s="6">
        <v>100</v>
      </c>
    </row>
    <row r="891" spans="1:10" x14ac:dyDescent="0.25">
      <c r="A891" s="4" t="s">
        <v>653</v>
      </c>
      <c r="B891" s="4"/>
      <c r="C891" s="4"/>
      <c r="D891" s="5" t="s">
        <v>654</v>
      </c>
      <c r="E891" s="13"/>
      <c r="F891" s="6"/>
      <c r="G891" s="67"/>
      <c r="H891" s="68"/>
      <c r="I891" s="30">
        <f>SUM(I893:I894)</f>
        <v>1181361</v>
      </c>
      <c r="J891" s="6"/>
    </row>
    <row r="892" spans="1:10" x14ac:dyDescent="0.25">
      <c r="A892" s="4" t="s">
        <v>655</v>
      </c>
      <c r="B892" s="4"/>
      <c r="C892" s="4"/>
      <c r="D892" s="7" t="s">
        <v>654</v>
      </c>
      <c r="E892" s="13"/>
      <c r="F892" s="6"/>
      <c r="G892" s="67"/>
      <c r="H892" s="68"/>
      <c r="I892" s="11"/>
      <c r="J892" s="6"/>
    </row>
    <row r="893" spans="1:10" ht="33" x14ac:dyDescent="0.25">
      <c r="A893" s="14" t="s">
        <v>667</v>
      </c>
      <c r="B893" s="14" t="s">
        <v>668</v>
      </c>
      <c r="C893" s="14" t="s">
        <v>64</v>
      </c>
      <c r="D893" s="9" t="s">
        <v>669</v>
      </c>
      <c r="E893" s="13" t="s">
        <v>1100</v>
      </c>
      <c r="F893" s="6">
        <v>2021</v>
      </c>
      <c r="G893" s="11">
        <v>585476</v>
      </c>
      <c r="H893" s="68"/>
      <c r="I893" s="11">
        <v>585476</v>
      </c>
      <c r="J893" s="6">
        <v>100</v>
      </c>
    </row>
    <row r="894" spans="1:10" ht="33" x14ac:dyDescent="0.25">
      <c r="A894" s="14" t="s">
        <v>667</v>
      </c>
      <c r="B894" s="14" t="s">
        <v>668</v>
      </c>
      <c r="C894" s="14" t="s">
        <v>64</v>
      </c>
      <c r="D894" s="9" t="s">
        <v>669</v>
      </c>
      <c r="E894" s="13" t="s">
        <v>1101</v>
      </c>
      <c r="F894" s="6">
        <v>2021</v>
      </c>
      <c r="G894" s="11">
        <v>595885</v>
      </c>
      <c r="H894" s="68"/>
      <c r="I894" s="11">
        <v>595885</v>
      </c>
      <c r="J894" s="68">
        <v>100</v>
      </c>
    </row>
    <row r="895" spans="1:10" ht="33" x14ac:dyDescent="0.25">
      <c r="A895" s="4" t="s">
        <v>693</v>
      </c>
      <c r="B895" s="4"/>
      <c r="C895" s="4"/>
      <c r="D895" s="5" t="s">
        <v>694</v>
      </c>
      <c r="E895" s="13"/>
      <c r="F895" s="6"/>
      <c r="G895" s="67"/>
      <c r="H895" s="68"/>
      <c r="I895" s="30">
        <f>SUM(I897:I897)</f>
        <v>563322</v>
      </c>
      <c r="J895" s="6"/>
    </row>
    <row r="896" spans="1:10" ht="33" x14ac:dyDescent="0.25">
      <c r="A896" s="4" t="s">
        <v>695</v>
      </c>
      <c r="B896" s="4"/>
      <c r="C896" s="4"/>
      <c r="D896" s="7" t="s">
        <v>694</v>
      </c>
      <c r="E896" s="13"/>
      <c r="F896" s="6"/>
      <c r="G896" s="67"/>
      <c r="H896" s="68"/>
      <c r="I896" s="11"/>
      <c r="J896" s="6"/>
    </row>
    <row r="897" spans="1:10" ht="33" x14ac:dyDescent="0.25">
      <c r="A897" s="20">
        <v>1217310</v>
      </c>
      <c r="B897" s="20" t="s">
        <v>701</v>
      </c>
      <c r="C897" s="20" t="s">
        <v>64</v>
      </c>
      <c r="D897" s="19" t="s">
        <v>65</v>
      </c>
      <c r="E897" s="13" t="s">
        <v>1102</v>
      </c>
      <c r="F897" s="6">
        <v>2021</v>
      </c>
      <c r="G897" s="11">
        <v>563322</v>
      </c>
      <c r="H897" s="68"/>
      <c r="I897" s="11">
        <v>563322</v>
      </c>
      <c r="J897" s="6">
        <v>100</v>
      </c>
    </row>
    <row r="898" spans="1:10" x14ac:dyDescent="0.25">
      <c r="A898" s="21" t="s">
        <v>843</v>
      </c>
      <c r="B898" s="21"/>
      <c r="C898" s="21"/>
      <c r="D898" s="5" t="s">
        <v>844</v>
      </c>
      <c r="E898" s="13"/>
      <c r="F898" s="6"/>
      <c r="G898" s="67"/>
      <c r="H898" s="68"/>
      <c r="I898" s="30">
        <f>SUM(I900:I901)</f>
        <v>668852</v>
      </c>
      <c r="J898" s="6"/>
    </row>
    <row r="899" spans="1:10" x14ac:dyDescent="0.25">
      <c r="A899" s="21" t="s">
        <v>845</v>
      </c>
      <c r="B899" s="21"/>
      <c r="C899" s="21"/>
      <c r="D899" s="7" t="s">
        <v>844</v>
      </c>
      <c r="E899" s="13"/>
      <c r="F899" s="6"/>
      <c r="G899" s="67"/>
      <c r="H899" s="68"/>
      <c r="I899" s="11"/>
      <c r="J899" s="6"/>
    </row>
    <row r="900" spans="1:10" ht="33" x14ac:dyDescent="0.25">
      <c r="A900" s="8" t="s">
        <v>1103</v>
      </c>
      <c r="B900" s="8" t="s">
        <v>905</v>
      </c>
      <c r="C900" s="8" t="s">
        <v>906</v>
      </c>
      <c r="D900" s="9" t="s">
        <v>909</v>
      </c>
      <c r="E900" s="13" t="s">
        <v>1104</v>
      </c>
      <c r="F900" s="79">
        <v>2021</v>
      </c>
      <c r="G900" s="78">
        <v>586248</v>
      </c>
      <c r="H900" s="83"/>
      <c r="I900" s="78">
        <v>586248</v>
      </c>
      <c r="J900" s="79">
        <v>100</v>
      </c>
    </row>
    <row r="901" spans="1:10" ht="33" x14ac:dyDescent="0.25">
      <c r="A901" s="8" t="s">
        <v>1103</v>
      </c>
      <c r="B901" s="8" t="s">
        <v>905</v>
      </c>
      <c r="C901" s="8" t="s">
        <v>906</v>
      </c>
      <c r="D901" s="9" t="s">
        <v>909</v>
      </c>
      <c r="E901" s="13" t="s">
        <v>1105</v>
      </c>
      <c r="F901" s="79">
        <v>2021</v>
      </c>
      <c r="G901" s="78">
        <v>82604</v>
      </c>
      <c r="H901" s="83"/>
      <c r="I901" s="78">
        <v>82604</v>
      </c>
      <c r="J901" s="79">
        <v>100</v>
      </c>
    </row>
    <row r="902" spans="1:10" x14ac:dyDescent="0.25">
      <c r="A902" s="4" t="s">
        <v>870</v>
      </c>
      <c r="B902" s="4"/>
      <c r="C902" s="4"/>
      <c r="D902" s="5" t="s">
        <v>871</v>
      </c>
      <c r="E902" s="75"/>
      <c r="F902" s="6"/>
      <c r="G902" s="68"/>
      <c r="H902" s="68"/>
      <c r="I902" s="30">
        <f>SUM(I904:I909)</f>
        <v>10418387</v>
      </c>
      <c r="J902" s="6"/>
    </row>
    <row r="903" spans="1:10" x14ac:dyDescent="0.25">
      <c r="A903" s="4" t="s">
        <v>872</v>
      </c>
      <c r="B903" s="14"/>
      <c r="C903" s="14"/>
      <c r="D903" s="7" t="s">
        <v>871</v>
      </c>
      <c r="E903" s="75"/>
      <c r="F903" s="6"/>
      <c r="G903" s="68"/>
      <c r="H903" s="68"/>
      <c r="I903" s="11"/>
      <c r="J903" s="6"/>
    </row>
    <row r="904" spans="1:10" ht="49.5" x14ac:dyDescent="0.25">
      <c r="A904" s="8" t="s">
        <v>875</v>
      </c>
      <c r="B904" s="8" t="s">
        <v>876</v>
      </c>
      <c r="C904" s="8" t="s">
        <v>60</v>
      </c>
      <c r="D904" s="9" t="s">
        <v>61</v>
      </c>
      <c r="E904" s="13" t="s">
        <v>1106</v>
      </c>
      <c r="F904" s="6">
        <v>2021</v>
      </c>
      <c r="G904" s="11">
        <v>279158</v>
      </c>
      <c r="H904" s="68"/>
      <c r="I904" s="11">
        <v>279158</v>
      </c>
      <c r="J904" s="79">
        <v>100</v>
      </c>
    </row>
    <row r="905" spans="1:10" ht="49.5" x14ac:dyDescent="0.25">
      <c r="A905" s="8" t="s">
        <v>881</v>
      </c>
      <c r="B905" s="20" t="s">
        <v>701</v>
      </c>
      <c r="C905" s="20" t="s">
        <v>64</v>
      </c>
      <c r="D905" s="9" t="s">
        <v>65</v>
      </c>
      <c r="E905" s="13" t="s">
        <v>1107</v>
      </c>
      <c r="F905" s="6">
        <v>2021</v>
      </c>
      <c r="G905" s="11">
        <v>2999900</v>
      </c>
      <c r="H905" s="68"/>
      <c r="I905" s="11">
        <v>2999900</v>
      </c>
      <c r="J905" s="79">
        <v>100</v>
      </c>
    </row>
    <row r="906" spans="1:10" ht="33" x14ac:dyDescent="0.25">
      <c r="A906" s="8" t="s">
        <v>881</v>
      </c>
      <c r="B906" s="20" t="s">
        <v>701</v>
      </c>
      <c r="C906" s="20" t="s">
        <v>64</v>
      </c>
      <c r="D906" s="9" t="s">
        <v>65</v>
      </c>
      <c r="E906" s="13" t="s">
        <v>1108</v>
      </c>
      <c r="F906" s="6">
        <v>2021</v>
      </c>
      <c r="G906" s="11">
        <v>599999</v>
      </c>
      <c r="H906" s="68"/>
      <c r="I906" s="11">
        <v>599999</v>
      </c>
      <c r="J906" s="79">
        <v>100</v>
      </c>
    </row>
    <row r="907" spans="1:10" ht="33" x14ac:dyDescent="0.25">
      <c r="A907" s="8" t="s">
        <v>881</v>
      </c>
      <c r="B907" s="20" t="s">
        <v>701</v>
      </c>
      <c r="C907" s="20" t="s">
        <v>64</v>
      </c>
      <c r="D907" s="9" t="s">
        <v>65</v>
      </c>
      <c r="E907" s="13" t="s">
        <v>1109</v>
      </c>
      <c r="F907" s="6">
        <v>2021</v>
      </c>
      <c r="G907" s="11">
        <v>599900</v>
      </c>
      <c r="H907" s="68"/>
      <c r="I907" s="11">
        <v>599900</v>
      </c>
      <c r="J907" s="79">
        <v>100</v>
      </c>
    </row>
    <row r="908" spans="1:10" ht="66" x14ac:dyDescent="0.25">
      <c r="A908" s="8" t="s">
        <v>881</v>
      </c>
      <c r="B908" s="20" t="s">
        <v>701</v>
      </c>
      <c r="C908" s="20" t="s">
        <v>64</v>
      </c>
      <c r="D908" s="9" t="s">
        <v>65</v>
      </c>
      <c r="E908" s="13" t="s">
        <v>1110</v>
      </c>
      <c r="F908" s="6">
        <v>2021</v>
      </c>
      <c r="G908" s="11">
        <v>2999430</v>
      </c>
      <c r="H908" s="68"/>
      <c r="I908" s="11">
        <v>2999430</v>
      </c>
      <c r="J908" s="79">
        <v>100</v>
      </c>
    </row>
    <row r="909" spans="1:10" ht="49.5" x14ac:dyDescent="0.25">
      <c r="A909" s="8" t="s">
        <v>881</v>
      </c>
      <c r="B909" s="20" t="s">
        <v>701</v>
      </c>
      <c r="C909" s="20" t="s">
        <v>64</v>
      </c>
      <c r="D909" s="9" t="s">
        <v>65</v>
      </c>
      <c r="E909" s="13" t="s">
        <v>1111</v>
      </c>
      <c r="F909" s="6">
        <v>2021</v>
      </c>
      <c r="G909" s="11">
        <v>2940000</v>
      </c>
      <c r="H909" s="68"/>
      <c r="I909" s="11">
        <v>2940000</v>
      </c>
      <c r="J909" s="79">
        <v>100</v>
      </c>
    </row>
    <row r="910" spans="1:10" x14ac:dyDescent="0.25">
      <c r="A910" s="4" t="s">
        <v>951</v>
      </c>
      <c r="B910" s="4"/>
      <c r="C910" s="4"/>
      <c r="D910" s="5" t="s">
        <v>952</v>
      </c>
      <c r="E910" s="13"/>
      <c r="F910" s="80"/>
      <c r="G910" s="77"/>
      <c r="H910" s="80"/>
      <c r="I910" s="30">
        <f>SUM(I912:I915)</f>
        <v>2398564</v>
      </c>
      <c r="J910" s="77"/>
    </row>
    <row r="911" spans="1:10" x14ac:dyDescent="0.25">
      <c r="A911" s="4" t="s">
        <v>953</v>
      </c>
      <c r="B911" s="4"/>
      <c r="C911" s="4"/>
      <c r="D911" s="7" t="s">
        <v>952</v>
      </c>
      <c r="E911" s="13"/>
      <c r="F911" s="80"/>
      <c r="G911" s="77"/>
      <c r="H911" s="80"/>
      <c r="I911" s="11"/>
      <c r="J911" s="77"/>
    </row>
    <row r="912" spans="1:10" ht="33" x14ac:dyDescent="0.25">
      <c r="A912" s="8" t="s">
        <v>959</v>
      </c>
      <c r="B912" s="8" t="s">
        <v>701</v>
      </c>
      <c r="C912" s="8" t="s">
        <v>64</v>
      </c>
      <c r="D912" s="9" t="s">
        <v>65</v>
      </c>
      <c r="E912" s="13" t="s">
        <v>1112</v>
      </c>
      <c r="F912" s="79">
        <v>2021</v>
      </c>
      <c r="G912" s="78">
        <v>599900</v>
      </c>
      <c r="H912" s="79"/>
      <c r="I912" s="78">
        <v>599900</v>
      </c>
      <c r="J912" s="79">
        <v>100</v>
      </c>
    </row>
    <row r="913" spans="1:10" ht="33" x14ac:dyDescent="0.25">
      <c r="A913" s="8" t="s">
        <v>959</v>
      </c>
      <c r="B913" s="8" t="s">
        <v>701</v>
      </c>
      <c r="C913" s="8" t="s">
        <v>64</v>
      </c>
      <c r="D913" s="9" t="s">
        <v>65</v>
      </c>
      <c r="E913" s="13" t="s">
        <v>1113</v>
      </c>
      <c r="F913" s="79">
        <v>2021</v>
      </c>
      <c r="G913" s="78">
        <v>599400</v>
      </c>
      <c r="H913" s="83"/>
      <c r="I913" s="78">
        <v>599400</v>
      </c>
      <c r="J913" s="79">
        <v>100</v>
      </c>
    </row>
    <row r="914" spans="1:10" ht="33" x14ac:dyDescent="0.25">
      <c r="A914" s="8" t="s">
        <v>959</v>
      </c>
      <c r="B914" s="8" t="s">
        <v>701</v>
      </c>
      <c r="C914" s="8" t="s">
        <v>64</v>
      </c>
      <c r="D914" s="9" t="s">
        <v>65</v>
      </c>
      <c r="E914" s="13" t="s">
        <v>1114</v>
      </c>
      <c r="F914" s="79">
        <v>2021</v>
      </c>
      <c r="G914" s="78">
        <v>599500</v>
      </c>
      <c r="H914" s="83"/>
      <c r="I914" s="78">
        <v>599500</v>
      </c>
      <c r="J914" s="79">
        <v>100</v>
      </c>
    </row>
    <row r="915" spans="1:10" ht="49.5" x14ac:dyDescent="0.25">
      <c r="A915" s="8" t="s">
        <v>959</v>
      </c>
      <c r="B915" s="8" t="s">
        <v>701</v>
      </c>
      <c r="C915" s="8" t="s">
        <v>64</v>
      </c>
      <c r="D915" s="9" t="s">
        <v>65</v>
      </c>
      <c r="E915" s="13" t="s">
        <v>1115</v>
      </c>
      <c r="F915" s="79">
        <v>2021</v>
      </c>
      <c r="G915" s="78">
        <v>599764</v>
      </c>
      <c r="H915" s="83"/>
      <c r="I915" s="78">
        <v>599764</v>
      </c>
      <c r="J915" s="79">
        <v>100</v>
      </c>
    </row>
    <row r="916" spans="1:10" x14ac:dyDescent="0.25">
      <c r="A916" s="4" t="s">
        <v>967</v>
      </c>
      <c r="B916" s="4"/>
      <c r="C916" s="4"/>
      <c r="D916" s="5" t="s">
        <v>968</v>
      </c>
      <c r="E916" s="13"/>
      <c r="F916" s="79"/>
      <c r="G916" s="79"/>
      <c r="H916" s="80"/>
      <c r="I916" s="30">
        <f>SUM(I918:I923)</f>
        <v>5928464</v>
      </c>
      <c r="J916" s="77"/>
    </row>
    <row r="917" spans="1:10" x14ac:dyDescent="0.25">
      <c r="A917" s="4" t="s">
        <v>969</v>
      </c>
      <c r="B917" s="4"/>
      <c r="C917" s="4"/>
      <c r="D917" s="7" t="s">
        <v>968</v>
      </c>
      <c r="E917" s="13"/>
      <c r="F917" s="79"/>
      <c r="G917" s="79"/>
      <c r="H917" s="80"/>
      <c r="I917" s="11"/>
      <c r="J917" s="77"/>
    </row>
    <row r="918" spans="1:10" ht="33" x14ac:dyDescent="0.25">
      <c r="A918" s="8" t="s">
        <v>971</v>
      </c>
      <c r="B918" s="8" t="s">
        <v>701</v>
      </c>
      <c r="C918" s="8" t="s">
        <v>64</v>
      </c>
      <c r="D918" s="9" t="s">
        <v>65</v>
      </c>
      <c r="E918" s="13" t="s">
        <v>1116</v>
      </c>
      <c r="F918" s="79">
        <v>2021</v>
      </c>
      <c r="G918" s="11">
        <v>599999</v>
      </c>
      <c r="H918" s="80"/>
      <c r="I918" s="11">
        <v>599999</v>
      </c>
      <c r="J918" s="79">
        <v>100</v>
      </c>
    </row>
    <row r="919" spans="1:10" ht="33" x14ac:dyDescent="0.25">
      <c r="A919" s="8" t="s">
        <v>971</v>
      </c>
      <c r="B919" s="8" t="s">
        <v>701</v>
      </c>
      <c r="C919" s="8" t="s">
        <v>64</v>
      </c>
      <c r="D919" s="9" t="s">
        <v>65</v>
      </c>
      <c r="E919" s="13" t="s">
        <v>1117</v>
      </c>
      <c r="F919" s="79">
        <v>2021</v>
      </c>
      <c r="G919" s="11">
        <v>550472</v>
      </c>
      <c r="H919" s="80"/>
      <c r="I919" s="11">
        <v>550472</v>
      </c>
      <c r="J919" s="79">
        <v>100</v>
      </c>
    </row>
    <row r="920" spans="1:10" ht="33" x14ac:dyDescent="0.25">
      <c r="A920" s="8" t="s">
        <v>971</v>
      </c>
      <c r="B920" s="8" t="s">
        <v>701</v>
      </c>
      <c r="C920" s="8" t="s">
        <v>64</v>
      </c>
      <c r="D920" s="9" t="s">
        <v>65</v>
      </c>
      <c r="E920" s="13" t="s">
        <v>1118</v>
      </c>
      <c r="F920" s="79">
        <v>2021</v>
      </c>
      <c r="G920" s="11">
        <v>598317</v>
      </c>
      <c r="H920" s="80"/>
      <c r="I920" s="11">
        <v>598317</v>
      </c>
      <c r="J920" s="79">
        <v>100</v>
      </c>
    </row>
    <row r="921" spans="1:10" ht="49.5" x14ac:dyDescent="0.25">
      <c r="A921" s="8" t="s">
        <v>971</v>
      </c>
      <c r="B921" s="8" t="s">
        <v>701</v>
      </c>
      <c r="C921" s="8" t="s">
        <v>64</v>
      </c>
      <c r="D921" s="9" t="s">
        <v>65</v>
      </c>
      <c r="E921" s="10" t="s">
        <v>1119</v>
      </c>
      <c r="F921" s="79">
        <v>2021</v>
      </c>
      <c r="G921" s="11">
        <v>599000</v>
      </c>
      <c r="H921" s="80"/>
      <c r="I921" s="11">
        <v>599000</v>
      </c>
      <c r="J921" s="79">
        <v>100</v>
      </c>
    </row>
    <row r="922" spans="1:10" ht="49.5" x14ac:dyDescent="0.25">
      <c r="A922" s="8" t="s">
        <v>971</v>
      </c>
      <c r="B922" s="8" t="s">
        <v>701</v>
      </c>
      <c r="C922" s="8" t="s">
        <v>64</v>
      </c>
      <c r="D922" s="9" t="s">
        <v>65</v>
      </c>
      <c r="E922" s="10" t="s">
        <v>1120</v>
      </c>
      <c r="F922" s="79">
        <v>2021</v>
      </c>
      <c r="G922" s="11">
        <v>3000000</v>
      </c>
      <c r="H922" s="80"/>
      <c r="I922" s="11">
        <v>3000000</v>
      </c>
      <c r="J922" s="79">
        <v>100</v>
      </c>
    </row>
    <row r="923" spans="1:10" ht="49.5" x14ac:dyDescent="0.25">
      <c r="A923" s="8" t="s">
        <v>971</v>
      </c>
      <c r="B923" s="8" t="s">
        <v>701</v>
      </c>
      <c r="C923" s="8" t="s">
        <v>64</v>
      </c>
      <c r="D923" s="9" t="s">
        <v>65</v>
      </c>
      <c r="E923" s="10" t="s">
        <v>1121</v>
      </c>
      <c r="F923" s="79">
        <v>2021</v>
      </c>
      <c r="G923" s="11">
        <v>580676</v>
      </c>
      <c r="H923" s="80"/>
      <c r="I923" s="11">
        <v>580676</v>
      </c>
      <c r="J923" s="79">
        <v>100</v>
      </c>
    </row>
    <row r="924" spans="1:10" x14ac:dyDescent="0.25">
      <c r="A924" s="4" t="s">
        <v>978</v>
      </c>
      <c r="B924" s="4"/>
      <c r="C924" s="4"/>
      <c r="D924" s="5" t="s">
        <v>979</v>
      </c>
      <c r="E924" s="13"/>
      <c r="F924" s="80"/>
      <c r="G924" s="77"/>
      <c r="H924" s="80"/>
      <c r="I924" s="30">
        <f>SUM(I926:I928)</f>
        <v>1765871</v>
      </c>
      <c r="J924" s="77"/>
    </row>
    <row r="925" spans="1:10" x14ac:dyDescent="0.25">
      <c r="A925" s="4" t="s">
        <v>980</v>
      </c>
      <c r="B925" s="4"/>
      <c r="C925" s="4"/>
      <c r="D925" s="7" t="s">
        <v>979</v>
      </c>
      <c r="E925" s="13"/>
      <c r="F925" s="80"/>
      <c r="G925" s="77"/>
      <c r="H925" s="80"/>
      <c r="I925" s="11"/>
      <c r="J925" s="77"/>
    </row>
    <row r="926" spans="1:10" ht="33" x14ac:dyDescent="0.25">
      <c r="A926" s="8" t="s">
        <v>982</v>
      </c>
      <c r="B926" s="8" t="s">
        <v>701</v>
      </c>
      <c r="C926" s="8" t="s">
        <v>64</v>
      </c>
      <c r="D926" s="9" t="s">
        <v>65</v>
      </c>
      <c r="E926" s="13" t="s">
        <v>1122</v>
      </c>
      <c r="F926" s="79">
        <v>2021</v>
      </c>
      <c r="G926" s="11">
        <v>596390</v>
      </c>
      <c r="H926" s="80"/>
      <c r="I926" s="11">
        <v>596390</v>
      </c>
      <c r="J926" s="79">
        <v>100</v>
      </c>
    </row>
    <row r="927" spans="1:10" ht="33" x14ac:dyDescent="0.25">
      <c r="A927" s="8" t="s">
        <v>982</v>
      </c>
      <c r="B927" s="8" t="s">
        <v>701</v>
      </c>
      <c r="C927" s="8" t="s">
        <v>64</v>
      </c>
      <c r="D927" s="9" t="s">
        <v>65</v>
      </c>
      <c r="E927" s="13" t="s">
        <v>1123</v>
      </c>
      <c r="F927" s="79">
        <v>2021</v>
      </c>
      <c r="G927" s="11">
        <v>599900</v>
      </c>
      <c r="H927" s="80"/>
      <c r="I927" s="11">
        <v>599900</v>
      </c>
      <c r="J927" s="79">
        <v>100</v>
      </c>
    </row>
    <row r="928" spans="1:10" ht="33" x14ac:dyDescent="0.25">
      <c r="A928" s="8" t="s">
        <v>982</v>
      </c>
      <c r="B928" s="8" t="s">
        <v>701</v>
      </c>
      <c r="C928" s="8" t="s">
        <v>64</v>
      </c>
      <c r="D928" s="9" t="s">
        <v>65</v>
      </c>
      <c r="E928" s="13" t="s">
        <v>1124</v>
      </c>
      <c r="F928" s="79">
        <v>2021</v>
      </c>
      <c r="G928" s="11">
        <v>569581</v>
      </c>
      <c r="H928" s="80"/>
      <c r="I928" s="11">
        <v>569581</v>
      </c>
      <c r="J928" s="79">
        <v>100</v>
      </c>
    </row>
    <row r="929" spans="1:10" x14ac:dyDescent="0.25">
      <c r="A929" s="4" t="s">
        <v>988</v>
      </c>
      <c r="B929" s="4"/>
      <c r="C929" s="4"/>
      <c r="D929" s="5" t="s">
        <v>989</v>
      </c>
      <c r="E929" s="13"/>
      <c r="F929" s="80"/>
      <c r="G929" s="77"/>
      <c r="H929" s="80"/>
      <c r="I929" s="30">
        <f>SUM(I931:I932)</f>
        <v>1136699</v>
      </c>
      <c r="J929" s="77"/>
    </row>
    <row r="930" spans="1:10" x14ac:dyDescent="0.25">
      <c r="A930" s="4" t="s">
        <v>990</v>
      </c>
      <c r="B930" s="4"/>
      <c r="C930" s="4"/>
      <c r="D930" s="7" t="s">
        <v>989</v>
      </c>
      <c r="E930" s="13"/>
      <c r="F930" s="80"/>
      <c r="G930" s="77"/>
      <c r="H930" s="80"/>
      <c r="I930" s="11"/>
      <c r="J930" s="77"/>
    </row>
    <row r="931" spans="1:10" ht="33" x14ac:dyDescent="0.25">
      <c r="A931" s="8" t="s">
        <v>991</v>
      </c>
      <c r="B931" s="8" t="s">
        <v>701</v>
      </c>
      <c r="C931" s="8" t="s">
        <v>64</v>
      </c>
      <c r="D931" s="9" t="s">
        <v>65</v>
      </c>
      <c r="E931" s="13" t="s">
        <v>1125</v>
      </c>
      <c r="F931" s="6">
        <v>2021</v>
      </c>
      <c r="G931" s="11">
        <v>599999</v>
      </c>
      <c r="H931" s="11"/>
      <c r="I931" s="11">
        <v>599999</v>
      </c>
      <c r="J931" s="79">
        <v>100</v>
      </c>
    </row>
    <row r="932" spans="1:10" ht="33" x14ac:dyDescent="0.25">
      <c r="A932" s="8" t="s">
        <v>991</v>
      </c>
      <c r="B932" s="8" t="s">
        <v>701</v>
      </c>
      <c r="C932" s="8" t="s">
        <v>64</v>
      </c>
      <c r="D932" s="9" t="s">
        <v>65</v>
      </c>
      <c r="E932" s="13" t="s">
        <v>1126</v>
      </c>
      <c r="F932" s="6">
        <v>2021</v>
      </c>
      <c r="G932" s="11">
        <v>536700</v>
      </c>
      <c r="H932" s="11"/>
      <c r="I932" s="11">
        <v>536700</v>
      </c>
      <c r="J932" s="79">
        <v>100</v>
      </c>
    </row>
    <row r="933" spans="1:10" x14ac:dyDescent="0.25">
      <c r="A933" s="4" t="s">
        <v>996</v>
      </c>
      <c r="B933" s="4"/>
      <c r="C933" s="4"/>
      <c r="D933" s="5" t="s">
        <v>1127</v>
      </c>
      <c r="E933" s="13"/>
      <c r="F933" s="80"/>
      <c r="G933" s="77"/>
      <c r="H933" s="80"/>
      <c r="I933" s="30">
        <f>SUM(I935:I937)</f>
        <v>1796787</v>
      </c>
      <c r="J933" s="77"/>
    </row>
    <row r="934" spans="1:10" x14ac:dyDescent="0.25">
      <c r="A934" s="4" t="s">
        <v>998</v>
      </c>
      <c r="B934" s="4"/>
      <c r="C934" s="4"/>
      <c r="D934" s="7" t="s">
        <v>1127</v>
      </c>
      <c r="E934" s="13"/>
      <c r="F934" s="80"/>
      <c r="G934" s="77"/>
      <c r="H934" s="80"/>
      <c r="I934" s="11"/>
      <c r="J934" s="77"/>
    </row>
    <row r="935" spans="1:10" ht="33" x14ac:dyDescent="0.25">
      <c r="A935" s="8" t="s">
        <v>1001</v>
      </c>
      <c r="B935" s="8" t="s">
        <v>701</v>
      </c>
      <c r="C935" s="8" t="s">
        <v>64</v>
      </c>
      <c r="D935" s="9" t="s">
        <v>65</v>
      </c>
      <c r="E935" s="13" t="s">
        <v>1128</v>
      </c>
      <c r="F935" s="79">
        <v>2021</v>
      </c>
      <c r="G935" s="11">
        <v>596800</v>
      </c>
      <c r="H935" s="11"/>
      <c r="I935" s="11">
        <v>596800</v>
      </c>
      <c r="J935" s="79">
        <v>100</v>
      </c>
    </row>
    <row r="936" spans="1:10" ht="33" x14ac:dyDescent="0.25">
      <c r="A936" s="8" t="s">
        <v>1001</v>
      </c>
      <c r="B936" s="8" t="s">
        <v>701</v>
      </c>
      <c r="C936" s="8" t="s">
        <v>64</v>
      </c>
      <c r="D936" s="9" t="s">
        <v>65</v>
      </c>
      <c r="E936" s="13" t="s">
        <v>1129</v>
      </c>
      <c r="F936" s="79">
        <v>2021</v>
      </c>
      <c r="G936" s="11">
        <v>599999</v>
      </c>
      <c r="H936" s="11"/>
      <c r="I936" s="11">
        <v>599999</v>
      </c>
      <c r="J936" s="79">
        <v>100</v>
      </c>
    </row>
    <row r="937" spans="1:10" ht="49.5" x14ac:dyDescent="0.25">
      <c r="A937" s="8" t="s">
        <v>1001</v>
      </c>
      <c r="B937" s="8" t="s">
        <v>701</v>
      </c>
      <c r="C937" s="8" t="s">
        <v>64</v>
      </c>
      <c r="D937" s="9" t="s">
        <v>65</v>
      </c>
      <c r="E937" s="13" t="s">
        <v>1130</v>
      </c>
      <c r="F937" s="79">
        <v>2021</v>
      </c>
      <c r="G937" s="11">
        <v>599988</v>
      </c>
      <c r="H937" s="11"/>
      <c r="I937" s="11">
        <v>599988</v>
      </c>
      <c r="J937" s="79">
        <v>100</v>
      </c>
    </row>
    <row r="938" spans="1:10" x14ac:dyDescent="0.25">
      <c r="A938" s="4" t="s">
        <v>1012</v>
      </c>
      <c r="B938" s="4"/>
      <c r="C938" s="4"/>
      <c r="D938" s="5" t="s">
        <v>1013</v>
      </c>
      <c r="E938" s="13"/>
      <c r="F938" s="80"/>
      <c r="G938" s="77"/>
      <c r="H938" s="80"/>
      <c r="I938" s="30">
        <f>SUM(I940:I942)</f>
        <v>1752902</v>
      </c>
      <c r="J938" s="77"/>
    </row>
    <row r="939" spans="1:10" x14ac:dyDescent="0.25">
      <c r="A939" s="4" t="s">
        <v>1014</v>
      </c>
      <c r="B939" s="4"/>
      <c r="C939" s="4"/>
      <c r="D939" s="7" t="s">
        <v>1013</v>
      </c>
      <c r="E939" s="13"/>
      <c r="F939" s="80"/>
      <c r="G939" s="77"/>
      <c r="H939" s="80"/>
      <c r="I939" s="11"/>
      <c r="J939" s="77"/>
    </row>
    <row r="940" spans="1:10" ht="49.5" x14ac:dyDescent="0.25">
      <c r="A940" s="20" t="s">
        <v>1016</v>
      </c>
      <c r="B940" s="20" t="s">
        <v>701</v>
      </c>
      <c r="C940" s="20" t="s">
        <v>64</v>
      </c>
      <c r="D940" s="19" t="s">
        <v>65</v>
      </c>
      <c r="E940" s="10" t="s">
        <v>1131</v>
      </c>
      <c r="F940" s="79">
        <v>2021</v>
      </c>
      <c r="G940" s="11">
        <v>599000</v>
      </c>
      <c r="H940" s="80"/>
      <c r="I940" s="11">
        <v>599000</v>
      </c>
      <c r="J940" s="79">
        <v>100</v>
      </c>
    </row>
    <row r="941" spans="1:10" ht="33" x14ac:dyDescent="0.25">
      <c r="A941" s="20" t="s">
        <v>1016</v>
      </c>
      <c r="B941" s="20" t="s">
        <v>701</v>
      </c>
      <c r="C941" s="20" t="s">
        <v>64</v>
      </c>
      <c r="D941" s="19" t="s">
        <v>65</v>
      </c>
      <c r="E941" s="10" t="s">
        <v>1132</v>
      </c>
      <c r="F941" s="79">
        <v>2021</v>
      </c>
      <c r="G941" s="11">
        <v>554490</v>
      </c>
      <c r="H941" s="80"/>
      <c r="I941" s="11">
        <v>554490</v>
      </c>
      <c r="J941" s="79">
        <v>100</v>
      </c>
    </row>
    <row r="942" spans="1:10" ht="33" x14ac:dyDescent="0.25">
      <c r="A942" s="20" t="s">
        <v>1016</v>
      </c>
      <c r="B942" s="20" t="s">
        <v>701</v>
      </c>
      <c r="C942" s="20" t="s">
        <v>64</v>
      </c>
      <c r="D942" s="19" t="s">
        <v>65</v>
      </c>
      <c r="E942" s="10" t="s">
        <v>1133</v>
      </c>
      <c r="F942" s="79">
        <v>2021</v>
      </c>
      <c r="G942" s="11">
        <v>599412</v>
      </c>
      <c r="H942" s="80"/>
      <c r="I942" s="11">
        <v>599412</v>
      </c>
      <c r="J942" s="79">
        <v>100</v>
      </c>
    </row>
    <row r="943" spans="1:10" ht="49.5" x14ac:dyDescent="0.25">
      <c r="A943" s="27"/>
      <c r="B943" s="28"/>
      <c r="C943" s="28"/>
      <c r="D943" s="29" t="s">
        <v>1134</v>
      </c>
      <c r="E943" s="80"/>
      <c r="F943" s="77"/>
      <c r="G943" s="77"/>
      <c r="H943" s="77"/>
      <c r="I943" s="30"/>
      <c r="J943" s="77"/>
    </row>
    <row r="944" spans="1:10" s="44" customFormat="1" ht="33" x14ac:dyDescent="0.25">
      <c r="A944" s="5">
        <v>1200000</v>
      </c>
      <c r="B944" s="5"/>
      <c r="C944" s="5"/>
      <c r="D944" s="5" t="s">
        <v>694</v>
      </c>
      <c r="E944" s="7"/>
      <c r="F944" s="6"/>
      <c r="G944" s="67"/>
      <c r="H944" s="68"/>
      <c r="I944" s="30">
        <f>SUM(I946:I970)</f>
        <v>314390422</v>
      </c>
      <c r="J944" s="6"/>
    </row>
    <row r="945" spans="1:10" s="44" customFormat="1" ht="33" x14ac:dyDescent="0.25">
      <c r="A945" s="5">
        <v>1210000</v>
      </c>
      <c r="B945" s="5"/>
      <c r="C945" s="21"/>
      <c r="D945" s="7" t="s">
        <v>694</v>
      </c>
      <c r="E945" s="13"/>
      <c r="F945" s="6"/>
      <c r="G945" s="68"/>
      <c r="H945" s="68"/>
      <c r="I945" s="11"/>
      <c r="J945" s="6"/>
    </row>
    <row r="946" spans="1:10" ht="33" x14ac:dyDescent="0.25">
      <c r="A946" s="20" t="s">
        <v>718</v>
      </c>
      <c r="B946" s="20" t="s">
        <v>701</v>
      </c>
      <c r="C946" s="20" t="s">
        <v>64</v>
      </c>
      <c r="D946" s="19" t="s">
        <v>65</v>
      </c>
      <c r="E946" s="10" t="s">
        <v>1170</v>
      </c>
      <c r="F946" s="86" t="s">
        <v>708</v>
      </c>
      <c r="G946" s="87">
        <v>46707101</v>
      </c>
      <c r="H946" s="88">
        <v>75.136532387227376</v>
      </c>
      <c r="I946" s="87">
        <v>8360422</v>
      </c>
      <c r="J946" s="88">
        <v>93.036213208779543</v>
      </c>
    </row>
    <row r="947" spans="1:10" ht="33" x14ac:dyDescent="0.25">
      <c r="A947" s="20" t="s">
        <v>718</v>
      </c>
      <c r="B947" s="20" t="s">
        <v>701</v>
      </c>
      <c r="C947" s="20" t="s">
        <v>64</v>
      </c>
      <c r="D947" s="19" t="s">
        <v>65</v>
      </c>
      <c r="E947" s="10" t="s">
        <v>1147</v>
      </c>
      <c r="F947" s="86" t="s">
        <v>708</v>
      </c>
      <c r="G947" s="87">
        <v>72468485</v>
      </c>
      <c r="H947" s="88">
        <v>98.849479563426769</v>
      </c>
      <c r="I947" s="87">
        <v>950000</v>
      </c>
      <c r="J947" s="88">
        <v>100.16039423205825</v>
      </c>
    </row>
    <row r="948" spans="1:10" ht="33" x14ac:dyDescent="0.25">
      <c r="A948" s="20" t="s">
        <v>718</v>
      </c>
      <c r="B948" s="20" t="s">
        <v>701</v>
      </c>
      <c r="C948" s="20" t="s">
        <v>64</v>
      </c>
      <c r="D948" s="19" t="s">
        <v>65</v>
      </c>
      <c r="E948" s="10" t="s">
        <v>1159</v>
      </c>
      <c r="F948" s="86" t="s">
        <v>890</v>
      </c>
      <c r="G948" s="87">
        <v>116622244</v>
      </c>
      <c r="H948" s="88">
        <v>91.560097651696708</v>
      </c>
      <c r="I948" s="87">
        <v>5000000</v>
      </c>
      <c r="J948" s="88">
        <v>95.847444412062586</v>
      </c>
    </row>
    <row r="949" spans="1:10" ht="49.5" x14ac:dyDescent="0.25">
      <c r="A949" s="20" t="s">
        <v>718</v>
      </c>
      <c r="B949" s="20" t="s">
        <v>701</v>
      </c>
      <c r="C949" s="20" t="s">
        <v>64</v>
      </c>
      <c r="D949" s="19" t="s">
        <v>65</v>
      </c>
      <c r="E949" s="10" t="s">
        <v>1160</v>
      </c>
      <c r="F949" s="86" t="s">
        <v>708</v>
      </c>
      <c r="G949" s="87">
        <v>104316545</v>
      </c>
      <c r="H949" s="88">
        <v>76.312693753421385</v>
      </c>
      <c r="I949" s="87">
        <v>20000000</v>
      </c>
      <c r="J949" s="88">
        <v>95.485107870472518</v>
      </c>
    </row>
    <row r="950" spans="1:10" ht="33" x14ac:dyDescent="0.25">
      <c r="A950" s="20" t="s">
        <v>718</v>
      </c>
      <c r="B950" s="20" t="s">
        <v>701</v>
      </c>
      <c r="C950" s="20" t="s">
        <v>64</v>
      </c>
      <c r="D950" s="19" t="s">
        <v>65</v>
      </c>
      <c r="E950" s="10" t="s">
        <v>1161</v>
      </c>
      <c r="F950" s="86" t="s">
        <v>708</v>
      </c>
      <c r="G950" s="87">
        <v>66324118</v>
      </c>
      <c r="H950" s="88">
        <v>67.945055417095773</v>
      </c>
      <c r="I950" s="87">
        <v>10000000</v>
      </c>
      <c r="J950" s="88">
        <v>83.022526933565857</v>
      </c>
    </row>
    <row r="951" spans="1:10" ht="33" x14ac:dyDescent="0.25">
      <c r="A951" s="20" t="s">
        <v>718</v>
      </c>
      <c r="B951" s="20" t="s">
        <v>701</v>
      </c>
      <c r="C951" s="20" t="s">
        <v>64</v>
      </c>
      <c r="D951" s="19" t="s">
        <v>65</v>
      </c>
      <c r="E951" s="10" t="s">
        <v>1162</v>
      </c>
      <c r="F951" s="86" t="s">
        <v>708</v>
      </c>
      <c r="G951" s="87">
        <v>110394628</v>
      </c>
      <c r="H951" s="88">
        <v>67.115570469606538</v>
      </c>
      <c r="I951" s="87">
        <v>17000000</v>
      </c>
      <c r="J951" s="88">
        <v>82.514870515257314</v>
      </c>
    </row>
    <row r="952" spans="1:10" ht="33" x14ac:dyDescent="0.25">
      <c r="A952" s="20" t="s">
        <v>718</v>
      </c>
      <c r="B952" s="20" t="s">
        <v>701</v>
      </c>
      <c r="C952" s="20" t="s">
        <v>64</v>
      </c>
      <c r="D952" s="19" t="s">
        <v>65</v>
      </c>
      <c r="E952" s="10" t="s">
        <v>1163</v>
      </c>
      <c r="F952" s="86" t="s">
        <v>708</v>
      </c>
      <c r="G952" s="87">
        <v>255713914</v>
      </c>
      <c r="H952" s="88">
        <v>8.5617566942407386</v>
      </c>
      <c r="I952" s="87">
        <v>45380000</v>
      </c>
      <c r="J952" s="88">
        <v>26.308151206038794</v>
      </c>
    </row>
    <row r="953" spans="1:10" ht="33" x14ac:dyDescent="0.25">
      <c r="A953" s="20" t="s">
        <v>718</v>
      </c>
      <c r="B953" s="20" t="s">
        <v>701</v>
      </c>
      <c r="C953" s="20" t="s">
        <v>64</v>
      </c>
      <c r="D953" s="19" t="s">
        <v>65</v>
      </c>
      <c r="E953" s="10" t="s">
        <v>1138</v>
      </c>
      <c r="F953" s="86" t="s">
        <v>708</v>
      </c>
      <c r="G953" s="87">
        <v>200023838</v>
      </c>
      <c r="H953" s="88">
        <v>47.633366764015392</v>
      </c>
      <c r="I953" s="87">
        <v>50000000</v>
      </c>
      <c r="J953" s="88">
        <v>72.63038736912948</v>
      </c>
    </row>
    <row r="954" spans="1:10" ht="33" x14ac:dyDescent="0.25">
      <c r="A954" s="20" t="s">
        <v>718</v>
      </c>
      <c r="B954" s="20" t="s">
        <v>701</v>
      </c>
      <c r="C954" s="20" t="s">
        <v>64</v>
      </c>
      <c r="D954" s="19" t="s">
        <v>65</v>
      </c>
      <c r="E954" s="10" t="s">
        <v>1137</v>
      </c>
      <c r="F954" s="86" t="s">
        <v>708</v>
      </c>
      <c r="G954" s="87">
        <v>199338667</v>
      </c>
      <c r="H954" s="88">
        <v>60.501335453397012</v>
      </c>
      <c r="I954" s="87">
        <v>10000000</v>
      </c>
      <c r="J954" s="88">
        <v>65.517923629939787</v>
      </c>
    </row>
    <row r="955" spans="1:10" ht="33" x14ac:dyDescent="0.25">
      <c r="A955" s="20" t="s">
        <v>718</v>
      </c>
      <c r="B955" s="20" t="s">
        <v>701</v>
      </c>
      <c r="C955" s="20" t="s">
        <v>64</v>
      </c>
      <c r="D955" s="19" t="s">
        <v>65</v>
      </c>
      <c r="E955" s="10" t="s">
        <v>1136</v>
      </c>
      <c r="F955" s="86" t="s">
        <v>890</v>
      </c>
      <c r="G955" s="87">
        <v>52278203</v>
      </c>
      <c r="H955" s="88">
        <v>42.919577553191715</v>
      </c>
      <c r="I955" s="87">
        <v>10000000</v>
      </c>
      <c r="J955" s="88">
        <v>62.048008574433979</v>
      </c>
    </row>
    <row r="956" spans="1:10" ht="33" x14ac:dyDescent="0.25">
      <c r="A956" s="20" t="s">
        <v>718</v>
      </c>
      <c r="B956" s="20" t="s">
        <v>701</v>
      </c>
      <c r="C956" s="20" t="s">
        <v>64</v>
      </c>
      <c r="D956" s="19" t="s">
        <v>65</v>
      </c>
      <c r="E956" s="10" t="s">
        <v>1135</v>
      </c>
      <c r="F956" s="86" t="s">
        <v>710</v>
      </c>
      <c r="G956" s="87">
        <v>226349196</v>
      </c>
      <c r="H956" s="88">
        <v>85.032522744193884</v>
      </c>
      <c r="I956" s="87">
        <v>5000000</v>
      </c>
      <c r="J956" s="88">
        <v>87.241499002276115</v>
      </c>
    </row>
    <row r="957" spans="1:10" ht="33" x14ac:dyDescent="0.25">
      <c r="A957" s="20" t="s">
        <v>718</v>
      </c>
      <c r="B957" s="20" t="s">
        <v>701</v>
      </c>
      <c r="C957" s="20" t="s">
        <v>64</v>
      </c>
      <c r="D957" s="19" t="s">
        <v>65</v>
      </c>
      <c r="E957" s="10" t="s">
        <v>1143</v>
      </c>
      <c r="F957" s="86" t="s">
        <v>708</v>
      </c>
      <c r="G957" s="87">
        <v>141017044</v>
      </c>
      <c r="H957" s="88">
        <v>25.589533319107154</v>
      </c>
      <c r="I957" s="87">
        <v>54900000</v>
      </c>
      <c r="J957" s="88">
        <v>64.520997518569473</v>
      </c>
    </row>
    <row r="958" spans="1:10" ht="33" x14ac:dyDescent="0.25">
      <c r="A958" s="20" t="s">
        <v>718</v>
      </c>
      <c r="B958" s="20" t="s">
        <v>701</v>
      </c>
      <c r="C958" s="20" t="s">
        <v>64</v>
      </c>
      <c r="D958" s="19" t="s">
        <v>65</v>
      </c>
      <c r="E958" s="10" t="s">
        <v>1164</v>
      </c>
      <c r="F958" s="86" t="s">
        <v>708</v>
      </c>
      <c r="G958" s="87">
        <v>32061593</v>
      </c>
      <c r="H958" s="88">
        <v>85.326774031471246</v>
      </c>
      <c r="I958" s="87">
        <v>4500000</v>
      </c>
      <c r="J958" s="88">
        <v>99.362258793566511</v>
      </c>
    </row>
    <row r="959" spans="1:10" ht="49.5" x14ac:dyDescent="0.25">
      <c r="A959" s="20" t="s">
        <v>718</v>
      </c>
      <c r="B959" s="20" t="s">
        <v>701</v>
      </c>
      <c r="C959" s="20" t="s">
        <v>64</v>
      </c>
      <c r="D959" s="19" t="s">
        <v>65</v>
      </c>
      <c r="E959" s="10" t="s">
        <v>1165</v>
      </c>
      <c r="F959" s="86" t="s">
        <v>708</v>
      </c>
      <c r="G959" s="87">
        <v>16558436</v>
      </c>
      <c r="H959" s="88">
        <v>23.555319234256181</v>
      </c>
      <c r="I959" s="87">
        <v>8000000</v>
      </c>
      <c r="J959" s="88">
        <v>71.869060942712224</v>
      </c>
    </row>
    <row r="960" spans="1:10" ht="33" x14ac:dyDescent="0.25">
      <c r="A960" s="20" t="s">
        <v>718</v>
      </c>
      <c r="B960" s="20" t="s">
        <v>701</v>
      </c>
      <c r="C960" s="20" t="s">
        <v>64</v>
      </c>
      <c r="D960" s="19" t="s">
        <v>65</v>
      </c>
      <c r="E960" s="10" t="s">
        <v>1146</v>
      </c>
      <c r="F960" s="86" t="s">
        <v>708</v>
      </c>
      <c r="G960" s="87">
        <v>194326051</v>
      </c>
      <c r="H960" s="88">
        <v>44.561883239216343</v>
      </c>
      <c r="I960" s="87">
        <v>55000000</v>
      </c>
      <c r="J960" s="88">
        <v>72.864830639716942</v>
      </c>
    </row>
    <row r="961" spans="1:10" ht="33" x14ac:dyDescent="0.25">
      <c r="A961" s="20" t="s">
        <v>718</v>
      </c>
      <c r="B961" s="20" t="s">
        <v>701</v>
      </c>
      <c r="C961" s="20" t="s">
        <v>64</v>
      </c>
      <c r="D961" s="19" t="s">
        <v>65</v>
      </c>
      <c r="E961" s="10" t="s">
        <v>1139</v>
      </c>
      <c r="F961" s="86" t="s">
        <v>1166</v>
      </c>
      <c r="G961" s="87">
        <v>209000000</v>
      </c>
      <c r="H961" s="88"/>
      <c r="I961" s="87">
        <v>100000</v>
      </c>
      <c r="J961" s="88"/>
    </row>
    <row r="962" spans="1:10" ht="33" x14ac:dyDescent="0.25">
      <c r="A962" s="20" t="s">
        <v>718</v>
      </c>
      <c r="B962" s="20" t="s">
        <v>701</v>
      </c>
      <c r="C962" s="20" t="s">
        <v>64</v>
      </c>
      <c r="D962" s="19" t="s">
        <v>65</v>
      </c>
      <c r="E962" s="10" t="s">
        <v>1140</v>
      </c>
      <c r="F962" s="86" t="s">
        <v>1166</v>
      </c>
      <c r="G962" s="87">
        <v>200000000</v>
      </c>
      <c r="H962" s="88"/>
      <c r="I962" s="87">
        <v>500000</v>
      </c>
      <c r="J962" s="88"/>
    </row>
    <row r="963" spans="1:10" ht="33" x14ac:dyDescent="0.25">
      <c r="A963" s="20" t="s">
        <v>718</v>
      </c>
      <c r="B963" s="20" t="s">
        <v>701</v>
      </c>
      <c r="C963" s="20" t="s">
        <v>64</v>
      </c>
      <c r="D963" s="19" t="s">
        <v>65</v>
      </c>
      <c r="E963" s="10" t="s">
        <v>1141</v>
      </c>
      <c r="F963" s="86" t="s">
        <v>1166</v>
      </c>
      <c r="G963" s="87">
        <v>170000000</v>
      </c>
      <c r="H963" s="88"/>
      <c r="I963" s="87">
        <v>500000</v>
      </c>
      <c r="J963" s="88"/>
    </row>
    <row r="964" spans="1:10" ht="115.5" x14ac:dyDescent="0.25">
      <c r="A964" s="20" t="s">
        <v>718</v>
      </c>
      <c r="B964" s="20" t="s">
        <v>701</v>
      </c>
      <c r="C964" s="20" t="s">
        <v>64</v>
      </c>
      <c r="D964" s="19" t="s">
        <v>65</v>
      </c>
      <c r="E964" s="10" t="s">
        <v>1167</v>
      </c>
      <c r="F964" s="86" t="s">
        <v>1166</v>
      </c>
      <c r="G964" s="87">
        <v>250000000</v>
      </c>
      <c r="H964" s="88"/>
      <c r="I964" s="87">
        <v>500000</v>
      </c>
      <c r="J964" s="88"/>
    </row>
    <row r="965" spans="1:10" ht="33" x14ac:dyDescent="0.25">
      <c r="A965" s="20" t="s">
        <v>718</v>
      </c>
      <c r="B965" s="20" t="s">
        <v>701</v>
      </c>
      <c r="C965" s="20" t="s">
        <v>64</v>
      </c>
      <c r="D965" s="19" t="s">
        <v>65</v>
      </c>
      <c r="E965" s="10" t="s">
        <v>1168</v>
      </c>
      <c r="F965" s="86" t="s">
        <v>1166</v>
      </c>
      <c r="G965" s="87">
        <v>80000000</v>
      </c>
      <c r="H965" s="88"/>
      <c r="I965" s="87">
        <v>500000</v>
      </c>
      <c r="J965" s="88">
        <v>0.625</v>
      </c>
    </row>
    <row r="966" spans="1:10" ht="33" x14ac:dyDescent="0.25">
      <c r="A966" s="20" t="s">
        <v>718</v>
      </c>
      <c r="B966" s="20" t="s">
        <v>701</v>
      </c>
      <c r="C966" s="20" t="s">
        <v>64</v>
      </c>
      <c r="D966" s="19" t="s">
        <v>65</v>
      </c>
      <c r="E966" s="10" t="s">
        <v>1142</v>
      </c>
      <c r="F966" s="86" t="s">
        <v>1166</v>
      </c>
      <c r="G966" s="87">
        <v>170000000</v>
      </c>
      <c r="H966" s="88"/>
      <c r="I966" s="87">
        <v>500000</v>
      </c>
      <c r="J966" s="88"/>
    </row>
    <row r="967" spans="1:10" ht="33" x14ac:dyDescent="0.25">
      <c r="A967" s="20" t="s">
        <v>718</v>
      </c>
      <c r="B967" s="20" t="s">
        <v>701</v>
      </c>
      <c r="C967" s="20" t="s">
        <v>64</v>
      </c>
      <c r="D967" s="19" t="s">
        <v>65</v>
      </c>
      <c r="E967" s="10" t="s">
        <v>1148</v>
      </c>
      <c r="F967" s="86">
        <v>2021</v>
      </c>
      <c r="G967" s="87">
        <v>40574642</v>
      </c>
      <c r="H967" s="88"/>
      <c r="I967" s="87">
        <v>7000000</v>
      </c>
      <c r="J967" s="88">
        <v>17.252154683213224</v>
      </c>
    </row>
    <row r="968" spans="1:10" ht="33" x14ac:dyDescent="0.25">
      <c r="A968" s="20" t="s">
        <v>718</v>
      </c>
      <c r="B968" s="20" t="s">
        <v>701</v>
      </c>
      <c r="C968" s="20" t="s">
        <v>64</v>
      </c>
      <c r="D968" s="19" t="s">
        <v>65</v>
      </c>
      <c r="E968" s="10" t="s">
        <v>1144</v>
      </c>
      <c r="F968" s="86" t="s">
        <v>1166</v>
      </c>
      <c r="G968" s="87">
        <v>1000000</v>
      </c>
      <c r="H968" s="88"/>
      <c r="I968" s="87">
        <v>100000</v>
      </c>
      <c r="J968" s="88">
        <v>10</v>
      </c>
    </row>
    <row r="969" spans="1:10" ht="33" x14ac:dyDescent="0.25">
      <c r="A969" s="20" t="s">
        <v>718</v>
      </c>
      <c r="B969" s="20" t="s">
        <v>701</v>
      </c>
      <c r="C969" s="20" t="s">
        <v>64</v>
      </c>
      <c r="D969" s="19" t="s">
        <v>65</v>
      </c>
      <c r="E969" s="10" t="s">
        <v>1145</v>
      </c>
      <c r="F969" s="86" t="s">
        <v>1166</v>
      </c>
      <c r="G969" s="87">
        <v>2200000</v>
      </c>
      <c r="H969" s="88"/>
      <c r="I969" s="87">
        <v>100000</v>
      </c>
      <c r="J969" s="88">
        <v>4.5454545454545459</v>
      </c>
    </row>
    <row r="970" spans="1:10" ht="33" x14ac:dyDescent="0.25">
      <c r="A970" s="20" t="s">
        <v>718</v>
      </c>
      <c r="B970" s="20" t="s">
        <v>701</v>
      </c>
      <c r="C970" s="20" t="s">
        <v>64</v>
      </c>
      <c r="D970" s="19" t="s">
        <v>65</v>
      </c>
      <c r="E970" s="10" t="s">
        <v>1169</v>
      </c>
      <c r="F970" s="86" t="s">
        <v>1166</v>
      </c>
      <c r="G970" s="87">
        <v>280000000</v>
      </c>
      <c r="H970" s="88"/>
      <c r="I970" s="87">
        <v>500000</v>
      </c>
      <c r="J970" s="88">
        <v>0.95329297499999999</v>
      </c>
    </row>
    <row r="971" spans="1:10" s="44" customFormat="1" ht="33" x14ac:dyDescent="0.25">
      <c r="A971" s="5">
        <v>1200000</v>
      </c>
      <c r="B971" s="5"/>
      <c r="C971" s="5"/>
      <c r="D971" s="5" t="s">
        <v>694</v>
      </c>
      <c r="E971" s="13"/>
      <c r="F971" s="6"/>
      <c r="G971" s="68"/>
      <c r="H971" s="68"/>
      <c r="I971" s="11">
        <f>I973</f>
        <v>-2653543303</v>
      </c>
      <c r="J971" s="6"/>
    </row>
    <row r="972" spans="1:10" s="44" customFormat="1" ht="33" x14ac:dyDescent="0.25">
      <c r="A972" s="5">
        <v>1210000</v>
      </c>
      <c r="B972" s="5"/>
      <c r="C972" s="21"/>
      <c r="D972" s="7" t="s">
        <v>694</v>
      </c>
      <c r="E972" s="13"/>
      <c r="F972" s="6"/>
      <c r="G972" s="68"/>
      <c r="H972" s="68"/>
      <c r="I972" s="11"/>
      <c r="J972" s="6"/>
    </row>
    <row r="973" spans="1:10" s="44" customFormat="1" ht="33" x14ac:dyDescent="0.25">
      <c r="A973" s="20" t="s">
        <v>718</v>
      </c>
      <c r="B973" s="20" t="s">
        <v>701</v>
      </c>
      <c r="C973" s="20" t="s">
        <v>64</v>
      </c>
      <c r="D973" s="9" t="s">
        <v>65</v>
      </c>
      <c r="E973" s="13" t="s">
        <v>1149</v>
      </c>
      <c r="F973" s="6"/>
      <c r="G973" s="68"/>
      <c r="H973" s="68"/>
      <c r="I973" s="11">
        <f>-2654390422+847119</f>
        <v>-2653543303</v>
      </c>
      <c r="J973" s="6"/>
    </row>
    <row r="974" spans="1:10" x14ac:dyDescent="0.25">
      <c r="A974" s="66" t="s">
        <v>1150</v>
      </c>
      <c r="B974" s="66" t="s">
        <v>1150</v>
      </c>
      <c r="C974" s="66" t="s">
        <v>1150</v>
      </c>
      <c r="D974" s="84" t="s">
        <v>1151</v>
      </c>
      <c r="E974" s="66" t="s">
        <v>1150</v>
      </c>
      <c r="F974" s="6" t="s">
        <v>1150</v>
      </c>
      <c r="G974" s="6" t="s">
        <v>1150</v>
      </c>
      <c r="H974" s="6"/>
      <c r="I974" s="30">
        <f>I12+I15+I20+I24+I31+I34+I37+I56+I369+I436+I460+I465+I527+I545+I552+I585+I608+I588+I661+I665+I673+I676+I680+I684+I690+I709+I715+I718+I722+I726+I734+I737+I740+I752+I762+I771+I781+I795+I807+I944+I971</f>
        <v>0</v>
      </c>
      <c r="J974" s="30"/>
    </row>
    <row r="975" spans="1:10" x14ac:dyDescent="0.25">
      <c r="A975" s="36"/>
      <c r="B975" s="36"/>
      <c r="C975" s="37"/>
      <c r="D975" s="38"/>
      <c r="E975" s="10"/>
      <c r="F975" s="85"/>
      <c r="G975" s="85"/>
      <c r="H975" s="85"/>
      <c r="I975" s="40"/>
      <c r="J975" s="41"/>
    </row>
    <row r="976" spans="1:10" x14ac:dyDescent="0.25">
      <c r="A976" s="36"/>
      <c r="B976" s="36"/>
      <c r="C976" s="37"/>
      <c r="D976" s="38"/>
      <c r="E976" s="85"/>
      <c r="F976" s="85"/>
      <c r="G976" s="85"/>
      <c r="H976" s="85"/>
      <c r="I976" s="40"/>
      <c r="J976" s="41"/>
    </row>
    <row r="977" spans="1:10" x14ac:dyDescent="0.25">
      <c r="A977" s="36"/>
      <c r="B977" s="36"/>
      <c r="C977" s="37"/>
      <c r="D977" s="38"/>
      <c r="E977" s="85"/>
      <c r="F977" s="85"/>
      <c r="G977" s="85"/>
      <c r="H977" s="85"/>
      <c r="I977" s="40"/>
      <c r="J977" s="41"/>
    </row>
    <row r="978" spans="1:10" x14ac:dyDescent="0.25">
      <c r="A978" s="36"/>
      <c r="B978" s="36"/>
      <c r="C978" s="37"/>
      <c r="D978" s="38"/>
      <c r="E978" s="85"/>
      <c r="F978" s="85"/>
      <c r="G978" s="85"/>
      <c r="H978" s="85"/>
      <c r="I978" s="40"/>
      <c r="J978" s="41"/>
    </row>
    <row r="979" spans="1:10" ht="20.25" x14ac:dyDescent="0.3">
      <c r="A979" s="95" t="s">
        <v>1173</v>
      </c>
      <c r="B979" s="95"/>
      <c r="C979" s="95"/>
      <c r="D979" s="96"/>
      <c r="E979" s="97"/>
      <c r="F979" s="98" t="s">
        <v>1174</v>
      </c>
      <c r="G979" s="33"/>
      <c r="H979" s="33"/>
      <c r="I979" s="34"/>
      <c r="J979" s="35"/>
    </row>
    <row r="980" spans="1:10" ht="20.25" x14ac:dyDescent="0.3">
      <c r="A980" s="99"/>
      <c r="B980" s="99"/>
      <c r="C980" s="100"/>
      <c r="D980" s="101"/>
      <c r="E980" s="97"/>
      <c r="F980" s="102"/>
      <c r="G980" s="39"/>
      <c r="H980" s="39"/>
      <c r="I980" s="40"/>
      <c r="J980" s="41"/>
    </row>
    <row r="981" spans="1:10" ht="20.25" x14ac:dyDescent="0.3">
      <c r="A981" s="103" t="s">
        <v>1152</v>
      </c>
      <c r="B981" s="96"/>
      <c r="C981" s="97"/>
      <c r="D981" s="97"/>
      <c r="E981" s="97"/>
      <c r="F981" s="104"/>
      <c r="G981" s="43"/>
      <c r="H981" s="43"/>
      <c r="I981" s="34"/>
      <c r="J981" s="44"/>
    </row>
    <row r="982" spans="1:10" ht="20.25" x14ac:dyDescent="0.3">
      <c r="A982" s="105" t="s">
        <v>1153</v>
      </c>
      <c r="B982" s="106"/>
      <c r="C982" s="107"/>
      <c r="D982" s="107"/>
      <c r="E982" s="97"/>
      <c r="F982" s="104" t="s">
        <v>1154</v>
      </c>
      <c r="G982" s="43"/>
      <c r="H982" s="43"/>
      <c r="I982" s="34"/>
      <c r="J982" s="44"/>
    </row>
    <row r="983" spans="1:10" ht="20.25" x14ac:dyDescent="0.3">
      <c r="A983" s="103"/>
      <c r="B983" s="96"/>
      <c r="C983" s="97"/>
      <c r="D983" s="97"/>
      <c r="E983" s="97"/>
      <c r="F983" s="104"/>
      <c r="G983" s="43"/>
      <c r="H983" s="43"/>
      <c r="I983" s="34"/>
      <c r="J983" s="45"/>
    </row>
    <row r="984" spans="1:10" ht="20.25" x14ac:dyDescent="0.3">
      <c r="A984" s="105" t="s">
        <v>1155</v>
      </c>
      <c r="B984" s="105"/>
      <c r="C984" s="105"/>
      <c r="D984" s="105"/>
      <c r="E984" s="97"/>
      <c r="F984" s="104"/>
      <c r="G984" s="43"/>
      <c r="H984" s="43"/>
      <c r="I984" s="34"/>
      <c r="J984" s="44"/>
    </row>
    <row r="985" spans="1:10" ht="20.25" x14ac:dyDescent="0.3">
      <c r="A985" s="103" t="s">
        <v>1156</v>
      </c>
      <c r="B985" s="103"/>
      <c r="C985" s="103"/>
      <c r="D985" s="97"/>
      <c r="E985" s="97"/>
      <c r="F985" s="108" t="s">
        <v>1157</v>
      </c>
      <c r="G985" s="46"/>
      <c r="H985" s="46"/>
    </row>
    <row r="988" spans="1:10" x14ac:dyDescent="0.25">
      <c r="A988" s="42"/>
    </row>
  </sheetData>
  <autoFilter ref="A11:J974"/>
  <mergeCells count="7">
    <mergeCell ref="A8:B8"/>
    <mergeCell ref="I1:J1"/>
    <mergeCell ref="I2:J2"/>
    <mergeCell ref="I3:J3"/>
    <mergeCell ref="I4:J4"/>
    <mergeCell ref="C6:H6"/>
    <mergeCell ref="A7:B7"/>
  </mergeCells>
  <printOptions horizontalCentered="1"/>
  <pageMargins left="0.39370078740157483" right="0.39370078740157483" top="0.98425196850393704" bottom="0.59055118110236227" header="0.23622047244094491" footer="0.19685039370078741"/>
  <pageSetup paperSize="9" scale="47" fitToHeight="10000" orientation="landscape" r:id="rId1"/>
  <headerFooter scaleWithDoc="0" alignWithMargins="0">
    <oddHeader>&amp;C&amp;P</oddHeader>
    <oddFooter>&amp;Ь&amp;Ф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Додаток</vt:lpstr>
      <vt:lpstr>Додаток!Заголовки_для_друку</vt:lpstr>
      <vt:lpstr>Додаток!Область_друку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Пронько Ніна</dc:creator>
  <cp:lastModifiedBy>Павлик Наталія</cp:lastModifiedBy>
  <cp:lastPrinted>2021-01-21T12:00:49Z</cp:lastPrinted>
  <dcterms:created xsi:type="dcterms:W3CDTF">2021-01-21T10:17:44Z</dcterms:created>
  <dcterms:modified xsi:type="dcterms:W3CDTF">2021-01-21T12:01:12Z</dcterms:modified>
</cp:coreProperties>
</file>