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 activeTab="1"/>
  </bookViews>
  <sheets>
    <sheet name="додаток 1" sheetId="8" r:id="rId1"/>
    <sheet name="додаток 2" sheetId="9" r:id="rId2"/>
    <sheet name="додаток 3" sheetId="10" r:id="rId3"/>
    <sheet name="додаток 5" sheetId="11" r:id="rId4"/>
    <sheet name="додаток 6" sheetId="12" r:id="rId5"/>
    <sheet name="додаток 7" sheetId="13" r:id="rId6"/>
  </sheets>
  <calcPr calcId="145621"/>
</workbook>
</file>

<file path=xl/calcChain.xml><?xml version="1.0" encoding="utf-8"?>
<calcChain xmlns="http://schemas.openxmlformats.org/spreadsheetml/2006/main">
  <c r="F28" i="9" l="1"/>
  <c r="E28" i="9"/>
  <c r="D28" i="9"/>
  <c r="D27" i="9"/>
  <c r="C27" i="9"/>
  <c r="F26" i="9"/>
  <c r="E26" i="9"/>
  <c r="D26" i="9"/>
  <c r="F25" i="9"/>
  <c r="E25" i="9"/>
  <c r="D25" i="9"/>
  <c r="F24" i="9"/>
  <c r="E24" i="9"/>
  <c r="D24" i="9"/>
  <c r="F23" i="9"/>
  <c r="E23" i="9"/>
  <c r="F22" i="9"/>
  <c r="F29" i="9" s="1"/>
  <c r="F20" i="9"/>
  <c r="C18" i="9"/>
  <c r="C16" i="9"/>
  <c r="C25" i="9" s="1"/>
  <c r="C15" i="9"/>
  <c r="C24" i="9" s="1"/>
  <c r="F14" i="9"/>
  <c r="E14" i="9"/>
  <c r="E13" i="9" s="1"/>
  <c r="D14" i="9"/>
  <c r="D23" i="9" s="1"/>
  <c r="C23" i="9" s="1"/>
  <c r="F13" i="9"/>
  <c r="E22" i="9" l="1"/>
  <c r="E29" i="9" s="1"/>
  <c r="E20" i="9"/>
  <c r="D13" i="9"/>
  <c r="C14" i="9"/>
  <c r="D22" i="9" l="1"/>
  <c r="D20" i="9"/>
  <c r="C20" i="9" s="1"/>
  <c r="C13" i="9"/>
  <c r="D29" i="9" l="1"/>
  <c r="C29" i="9" s="1"/>
  <c r="C22" i="9"/>
  <c r="H89" i="13" l="1"/>
  <c r="H82" i="13" s="1"/>
  <c r="H81" i="13" s="1"/>
  <c r="G81" i="13" s="1"/>
  <c r="G89" i="13"/>
  <c r="G88" i="13"/>
  <c r="G87" i="13"/>
  <c r="J86" i="13"/>
  <c r="G86" i="13"/>
  <c r="J85" i="13"/>
  <c r="G85" i="13"/>
  <c r="I84" i="13"/>
  <c r="J84" i="13" s="1"/>
  <c r="J82" i="13" s="1"/>
  <c r="J81" i="13" s="1"/>
  <c r="G84" i="13"/>
  <c r="G82" i="13" s="1"/>
  <c r="H83" i="13"/>
  <c r="G83" i="13"/>
  <c r="I82" i="13"/>
  <c r="I81" i="13"/>
  <c r="I90" i="13" s="1"/>
  <c r="G80" i="13"/>
  <c r="J79" i="13"/>
  <c r="I79" i="13"/>
  <c r="H79" i="13"/>
  <c r="G79" i="13"/>
  <c r="J78" i="13"/>
  <c r="I78" i="13"/>
  <c r="H78" i="13"/>
  <c r="G78" i="13"/>
  <c r="G77" i="13"/>
  <c r="G76" i="13"/>
  <c r="G75" i="13"/>
  <c r="G74" i="13"/>
  <c r="J73" i="13"/>
  <c r="G73" i="13"/>
  <c r="J72" i="13"/>
  <c r="J66" i="13" s="1"/>
  <c r="J65" i="13" s="1"/>
  <c r="G72" i="13"/>
  <c r="G71" i="13"/>
  <c r="G70" i="13"/>
  <c r="G69" i="13"/>
  <c r="G68" i="13"/>
  <c r="G67" i="13"/>
  <c r="I66" i="13"/>
  <c r="H66" i="13"/>
  <c r="G66" i="13"/>
  <c r="I65" i="13"/>
  <c r="H65" i="13"/>
  <c r="G65" i="13"/>
  <c r="G64" i="13"/>
  <c r="J63" i="13"/>
  <c r="I63" i="13"/>
  <c r="H63" i="13"/>
  <c r="G63" i="13"/>
  <c r="J62" i="13"/>
  <c r="I62" i="13"/>
  <c r="H62" i="13"/>
  <c r="G62" i="13"/>
  <c r="G61" i="13"/>
  <c r="G60" i="13"/>
  <c r="G59" i="13"/>
  <c r="G58" i="13"/>
  <c r="G57" i="13"/>
  <c r="J56" i="13"/>
  <c r="I56" i="13"/>
  <c r="G56" i="13" s="1"/>
  <c r="H56" i="13"/>
  <c r="J55" i="13"/>
  <c r="I55" i="13"/>
  <c r="G55" i="13" s="1"/>
  <c r="H55" i="13"/>
  <c r="J54" i="13"/>
  <c r="G54" i="13"/>
  <c r="G53" i="13"/>
  <c r="G52" i="13"/>
  <c r="G51" i="13"/>
  <c r="G50" i="13"/>
  <c r="G49" i="13"/>
  <c r="J48" i="13"/>
  <c r="G48" i="13"/>
  <c r="G47" i="13"/>
  <c r="J46" i="13"/>
  <c r="G46" i="13"/>
  <c r="G45" i="13"/>
  <c r="J44" i="13"/>
  <c r="G44" i="13"/>
  <c r="I43" i="13"/>
  <c r="G43" i="13"/>
  <c r="G42" i="13"/>
  <c r="G41" i="13"/>
  <c r="G40" i="13"/>
  <c r="G39" i="13"/>
  <c r="J38" i="13"/>
  <c r="G38" i="13"/>
  <c r="G37" i="13"/>
  <c r="G36" i="13"/>
  <c r="J35" i="13"/>
  <c r="G35" i="13"/>
  <c r="G34" i="13"/>
  <c r="G33" i="13"/>
  <c r="G32" i="13"/>
  <c r="G31" i="13"/>
  <c r="G30" i="13"/>
  <c r="G29" i="13"/>
  <c r="G28" i="13"/>
  <c r="J27" i="13"/>
  <c r="H27" i="13"/>
  <c r="G27" i="13"/>
  <c r="J26" i="13"/>
  <c r="J25" i="13" s="1"/>
  <c r="J24" i="13" s="1"/>
  <c r="G26" i="13"/>
  <c r="I25" i="13"/>
  <c r="H25" i="13"/>
  <c r="H24" i="13" s="1"/>
  <c r="G24" i="13" s="1"/>
  <c r="I24" i="13"/>
  <c r="G23" i="13"/>
  <c r="G22" i="13"/>
  <c r="G21" i="13"/>
  <c r="J20" i="13"/>
  <c r="G20" i="13"/>
  <c r="G19" i="13"/>
  <c r="J18" i="13"/>
  <c r="J14" i="13" s="1"/>
  <c r="J13" i="13" s="1"/>
  <c r="G18" i="13"/>
  <c r="G17" i="13"/>
  <c r="G16" i="13"/>
  <c r="H15" i="13"/>
  <c r="G15" i="13" s="1"/>
  <c r="I14" i="13"/>
  <c r="H14" i="13"/>
  <c r="H13" i="13" s="1"/>
  <c r="I13" i="13"/>
  <c r="H90" i="13" l="1"/>
  <c r="J90" i="13"/>
  <c r="G14" i="13"/>
  <c r="G13" i="13" s="1"/>
  <c r="G90" i="13" s="1"/>
  <c r="G25" i="13"/>
  <c r="I35" i="12" l="1"/>
  <c r="G34" i="12"/>
  <c r="I34" i="12" s="1"/>
  <c r="I32" i="12" s="1"/>
  <c r="H32" i="12"/>
  <c r="I29" i="12"/>
  <c r="H29" i="12"/>
  <c r="G29" i="12"/>
  <c r="I21" i="12"/>
  <c r="G21" i="12"/>
  <c r="I19" i="12"/>
  <c r="G19" i="12"/>
  <c r="I18" i="12"/>
  <c r="G18" i="12"/>
  <c r="I17" i="12"/>
  <c r="I16" i="12" s="1"/>
  <c r="I38" i="12" s="1"/>
  <c r="H16" i="12"/>
  <c r="G16" i="12"/>
  <c r="I11" i="12"/>
  <c r="H11" i="12"/>
  <c r="G11" i="12"/>
  <c r="G32" i="12" l="1"/>
  <c r="G38" i="12" s="1"/>
  <c r="D62" i="11" l="1"/>
  <c r="D61" i="11"/>
  <c r="D55" i="11"/>
  <c r="D70" i="11" s="1"/>
  <c r="D43" i="11"/>
  <c r="D42" i="11" s="1"/>
  <c r="D39" i="11"/>
  <c r="D38" i="11"/>
  <c r="D32" i="11"/>
  <c r="D28" i="11"/>
  <c r="D26" i="11"/>
  <c r="D25" i="11" s="1"/>
  <c r="D24" i="11"/>
  <c r="D23" i="11"/>
  <c r="D21" i="11"/>
  <c r="D19" i="11"/>
  <c r="D17" i="11"/>
  <c r="D15" i="11"/>
  <c r="D13" i="11"/>
  <c r="D31" i="11" s="1"/>
  <c r="D30" i="11" s="1"/>
  <c r="D69" i="11" l="1"/>
  <c r="D68" i="11" s="1"/>
</calcChain>
</file>

<file path=xl/sharedStrings.xml><?xml version="1.0" encoding="utf-8"?>
<sst xmlns="http://schemas.openxmlformats.org/spreadsheetml/2006/main" count="1164" uniqueCount="520">
  <si>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</si>
  <si>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</si>
  <si>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</si>
  <si>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</si>
  <si>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</si>
  <si>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</si>
  <si>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</si>
  <si>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</si>
  <si>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</si>
  <si>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</si>
  <si>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</si>
  <si>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</si>
  <si>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</si>
  <si>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</si>
  <si>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</si>
  <si>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</si>
  <si>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</si>
  <si>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</si>
  <si>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</si>
  <si>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</si>
  <si>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</si>
  <si>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</si>
  <si>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</si>
  <si>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</si>
  <si>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</si>
  <si>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</si>
  <si>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</si>
  <si>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</si>
  <si>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</si>
  <si>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</si>
  <si>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</si>
  <si>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</si>
  <si>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</si>
  <si>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</si>
  <si>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</si>
  <si>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</si>
  <si>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</si>
  <si>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</si>
  <si>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</si>
  <si>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</si>
  <si>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</si>
  <si>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</si>
  <si>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</si>
  <si>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</si>
  <si>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</si>
  <si>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</si>
  <si>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</si>
  <si>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</si>
  <si>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</si>
  <si>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</si>
  <si>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</si>
  <si>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</si>
  <si>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</si>
  <si>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</si>
  <si>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</si>
  <si>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</si>
  <si>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</si>
  <si>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</si>
  <si>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</si>
  <si>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</si>
  <si>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</si>
  <si>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</si>
  <si>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</si>
  <si>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</si>
  <si>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</si>
  <si>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</si>
  <si>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</si>
  <si>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</si>
  <si>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</si>
  <si>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</si>
  <si>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</si>
  <si>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</si>
  <si>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</si>
  <si>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</si>
  <si>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</si>
  <si>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</si>
  <si>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</si>
  <si>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Верхньодніпровський міський голова</t>
  </si>
  <si>
    <t>Геннадій ЛЕБІДЬ</t>
  </si>
  <si>
    <t>ДОХОДИ_x000D_
міського бюджету на 2025 рік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</si>
  <si>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</si>
  <si>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</si>
  <si>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</si>
  <si>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</si>
  <si>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</si>
  <si>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</si>
  <si>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</si>
  <si>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</si>
  <si>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</si>
  <si>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</si>
  <si>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</si>
  <si>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</si>
  <si>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</si>
  <si>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</si>
  <si>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</si>
  <si>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</si>
  <si>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</si>
  <si>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</si>
  <si>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</si>
  <si>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 xml:space="preserve">до рішення сесії  Верхньодніпровської міської ради №           -44/ІХ від 24.04.2025 року  "Про внесення змін до рішення  Верхньодніпровської  міської ради  від 07 листопада 2024 року № 1932 -39/IХ "Про бюджет Верхньодніпровської міської територіальної громади на 2025 рік"" </t>
  </si>
  <si>
    <t>Додаток 2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</si>
  <si>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24.04.2025 р. №        /ІХ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</si>
  <si>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</si>
  <si>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</si>
  <si>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</si>
  <si>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</si>
  <si>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</si>
  <si>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</si>
  <si>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</si>
  <si>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</si>
  <si>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</si>
  <si>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Передача коштів із спеціального до загального фонду бюджету</t>
  </si>
  <si>
    <t>Інші розрахунки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</si>
  <si>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</si>
  <si>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</si>
  <si>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</si>
  <si>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</si>
  <si>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</si>
  <si>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</si>
  <si>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</si>
  <si>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</si>
  <si>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</si>
  <si>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</si>
  <si>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</si>
  <si>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24.04.2025 р. №                   /ІХ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</si>
  <si>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</si>
  <si>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</si>
  <si>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</si>
  <si>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</si>
  <si>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</si>
  <si>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</si>
  <si>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</si>
  <si>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</si>
  <si>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</si>
  <si>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</si>
  <si>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</si>
  <si>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</si>
  <si>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</si>
  <si>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</si>
  <si>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</si>
  <si>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</si>
  <si>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</si>
  <si>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</si>
  <si>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</si>
  <si>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</si>
  <si>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</si>
  <si>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</si>
  <si>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</si>
  <si>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</si>
  <si>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</si>
  <si>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</si>
  <si>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</si>
  <si>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</si>
  <si>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</si>
  <si>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</si>
  <si>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</si>
  <si>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</si>
  <si>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</si>
  <si>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</si>
  <si>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</si>
  <si>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</si>
  <si>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</si>
  <si>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</si>
  <si>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</si>
  <si>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</si>
  <si>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</si>
  <si>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</si>
  <si>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</si>
  <si>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</si>
  <si>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</si>
  <si>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</si>
  <si>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</si>
  <si>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</si>
  <si>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</si>
  <si>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</si>
  <si>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</si>
  <si>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</si>
  <si>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</si>
  <si>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</si>
  <si>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</si>
  <si>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</si>
  <si>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</si>
  <si>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</si>
  <si>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</si>
  <si>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</si>
  <si>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</si>
  <si>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</si>
  <si>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</si>
  <si>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</si>
  <si>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</si>
  <si>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</si>
  <si>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</si>
  <si>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</si>
  <si>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</si>
  <si>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</si>
  <si>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</si>
  <si>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</si>
  <si>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</si>
  <si>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</si>
  <si>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</si>
  <si>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</si>
  <si>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</si>
  <si>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</si>
  <si>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</si>
  <si>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</si>
  <si>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</si>
  <si>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</si>
  <si>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</si>
  <si>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</si>
  <si>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</si>
  <si>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</si>
  <si>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</si>
  <si>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</si>
  <si>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</si>
  <si>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</si>
  <si>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</si>
  <si>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</si>
  <si>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</si>
  <si>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</si>
  <si>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</si>
  <si>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</si>
  <si>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</si>
  <si>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</si>
  <si>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</si>
  <si>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</si>
  <si>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</si>
  <si>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</si>
  <si>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</si>
  <si>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</si>
  <si>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</si>
  <si>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</si>
  <si>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</si>
  <si>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</si>
  <si>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</si>
  <si>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</si>
  <si>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</si>
  <si>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</si>
  <si>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</si>
  <si>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</si>
  <si>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</si>
  <si>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</si>
  <si>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</si>
  <si>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</si>
  <si>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</si>
  <si>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</si>
  <si>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</si>
  <si>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</si>
  <si>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</si>
  <si>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</si>
  <si>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</si>
  <si>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</si>
  <si>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</si>
  <si>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</si>
  <si>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</si>
  <si>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</si>
  <si>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</si>
  <si>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</si>
  <si>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</si>
  <si>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</si>
  <si>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</si>
  <si>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</si>
  <si>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</si>
  <si>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</si>
  <si>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</si>
  <si>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</si>
  <si>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</si>
  <si>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</si>
  <si>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</si>
  <si>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</si>
  <si>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</si>
  <si>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</si>
  <si>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</si>
  <si>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</si>
  <si>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</si>
  <si>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</si>
  <si>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</si>
  <si>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</si>
  <si>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</si>
  <si>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</si>
  <si>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</si>
  <si>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</si>
  <si>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</si>
  <si>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</si>
  <si>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</si>
  <si>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</si>
  <si>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</si>
  <si>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</si>
  <si>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</si>
  <si>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</si>
  <si>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</si>
  <si>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</si>
  <si>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</si>
  <si>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</si>
  <si>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</si>
  <si>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</si>
  <si>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</si>
  <si>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</si>
  <si>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</si>
  <si>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</si>
  <si>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</si>
  <si>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</si>
  <si>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</si>
  <si>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</si>
  <si>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</si>
  <si>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</si>
  <si>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</si>
  <si>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</si>
  <si>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</si>
  <si>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</si>
  <si>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</si>
  <si>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</si>
  <si>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</si>
  <si>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</si>
  <si>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</si>
  <si>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</si>
  <si>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</si>
  <si>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</si>
  <si>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</si>
  <si>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</si>
  <si>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</si>
  <si>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</si>
  <si>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</si>
  <si>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</si>
  <si>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</si>
  <si>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</si>
  <si>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</si>
  <si>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</si>
  <si>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</si>
  <si>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</si>
  <si>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</si>
  <si>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</si>
  <si>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</si>
  <si>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</si>
  <si>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</si>
  <si>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</si>
  <si>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</si>
  <si>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</si>
  <si>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</si>
  <si>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</si>
  <si>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</si>
  <si>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</si>
  <si>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</si>
  <si>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</si>
  <si>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</si>
  <si>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</si>
  <si>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</si>
  <si>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</si>
  <si>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</si>
  <si>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</si>
  <si>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</si>
  <si>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</si>
  <si>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</si>
  <si>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</si>
  <si>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</si>
  <si>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</si>
  <si>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</si>
  <si>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</si>
  <si>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</si>
  <si>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</si>
  <si>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</si>
  <si>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</si>
  <si>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</si>
  <si>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</si>
  <si>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</si>
  <si>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</si>
  <si>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</si>
  <si>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</si>
  <si>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</si>
  <si>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</si>
  <si>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</si>
  <si>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</si>
  <si>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</si>
  <si>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</si>
  <si>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</si>
  <si>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</si>
  <si>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</si>
  <si>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</si>
  <si>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</si>
  <si>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</si>
  <si>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</si>
  <si>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</si>
  <si>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</si>
  <si>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</si>
  <si>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</si>
  <si>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</si>
  <si>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</si>
  <si>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>до рішення  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24.04.2025 р. №                 -44/ІХ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</si>
  <si>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</si>
  <si>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</si>
  <si>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</si>
  <si>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</si>
  <si>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</si>
  <si>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</si>
  <si>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</si>
  <si>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</si>
  <si>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</si>
  <si>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</si>
  <si>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</si>
  <si>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</si>
  <si>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</si>
  <si>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</si>
  <si>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</si>
  <si>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</si>
  <si>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</si>
  <si>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</si>
  <si>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</si>
  <si>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</si>
  <si>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</si>
  <si>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</si>
  <si>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</si>
  <si>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</si>
  <si>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</si>
  <si>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</si>
  <si>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</si>
  <si>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</si>
  <si>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</si>
  <si>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</si>
  <si>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</si>
  <si>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</si>
  <si>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</si>
  <si>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</si>
  <si>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</si>
  <si>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</si>
  <si>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</si>
  <si>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</si>
  <si>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</si>
  <si>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</si>
  <si>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</si>
  <si>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6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</si>
  <si>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24.04.2025 р. №               /ІХ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</si>
  <si>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</si>
  <si>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</si>
  <si>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</si>
  <si>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</si>
  <si>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</si>
  <si>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</si>
  <si>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</si>
  <si>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</si>
  <si>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</si>
  <si>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</si>
  <si>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</si>
  <si>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</si>
  <si>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ПКД «Реконструкція системи електропостачання будівлі ВЕРХНЬОДНІПРОВСЬКОГО ЛІЦЕЮ №2 ВЕРХНЬОДНІПРОВСЬКОЇ МІСЬКОЇ РАДИ з влаштуванням гібридної дахової сонячної електростанції  за адресою вул. Київська, 28 м. Верхньодніпровськ, Кам'янський район, Дніпропетровська область»</t>
  </si>
  <si>
    <t>ПКД «Реконструкція системи електропостачання будівлі ДНІПРОВСЬКОГО ЛІЦЕЮ ВЕРХНЬОДНІПРОВСЬКОЇ МІСЬКОЇ РАДИ з влаштуванням гібридної дахової сонячної електростанції  за адресою вул. Шкільна, 7 селище Дніпровське, Кам'янський район, Дніпропетровська область»</t>
  </si>
  <si>
    <t>ПКД «Реконструкція системи електропостачання будівлі закладу дошкільної освіти "ВЕСЕЛКА" ВЕРХНЬОДНІПРОВСЬКОЇ МІСЬКОЇ РАДИ з влаштуванням гібридної дахової сонячної електростанції  за адресою вул. Святкова, 9а селище Новомиколаївка, Кам'янський район, Дніпропетровська область»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</si>
  <si>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</si>
  <si>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061184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</si>
  <si>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</si>
  <si>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</si>
  <si>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</si>
  <si>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7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</si>
  <si>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24.04.2025 р. №       /ІХ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</si>
  <si>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</si>
  <si>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</si>
  <si>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</si>
  <si>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</si>
  <si>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</si>
  <si>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</si>
  <si>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</si>
  <si>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</si>
  <si>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</si>
  <si>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</si>
  <si>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</si>
  <si>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</si>
  <si>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</si>
  <si>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</si>
  <si>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</si>
  <si>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</si>
  <si>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</si>
  <si>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</si>
  <si>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</si>
  <si>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</si>
  <si>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</si>
  <si>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</si>
  <si>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</si>
  <si>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</si>
  <si>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</si>
  <si>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</si>
  <si>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</si>
  <si>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</si>
  <si>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</si>
  <si>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</si>
  <si>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</si>
  <si>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</si>
  <si>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</si>
  <si>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</si>
  <si>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</si>
  <si>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</si>
  <si>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</si>
  <si>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</si>
  <si>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</si>
  <si>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</si>
  <si>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</si>
  <si>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</si>
  <si>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</si>
  <si>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</si>
  <si>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</si>
  <si>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</si>
  <si>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</si>
  <si>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</si>
  <si>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</si>
  <si>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</si>
  <si>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</si>
  <si>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</si>
  <si>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</si>
  <si>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</si>
  <si>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</si>
  <si>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</si>
  <si>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</si>
  <si>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</si>
  <si>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</si>
  <si>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</si>
  <si>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</si>
  <si>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</si>
  <si>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</si>
  <si>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</si>
  <si>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     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</si>
  <si>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</si>
  <si>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     /ІХ від 24.04.2025</t>
  </si>
  <si>
    <t xml:space="preserve"> Верхньодніпровський міський голова                                                                                            Геннадій ЛЕБІДЬ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</si>
</sst>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quotePrefix="1" applyFont="1" applyAlignment="1">
      <alignment horizont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164" fontId="0" fillId="0" borderId="7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Continuous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quotePrefix="1" applyFont="1" applyBorder="1" applyAlignment="1">
      <alignment horizontal="centerContinuous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Continuous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 wrapText="1"/>
    </xf>
    <xf numFmtId="0" fontId="0" fillId="0" borderId="8" xfId="0" applyBorder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 wrapText="1"/>
    </xf>
    <xf numFmtId="4" fontId="0" fillId="6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2" fontId="0" fillId="0" borderId="0" xfId="0" applyNumberFormat="1"/>
    <xf numFmtId="49" fontId="0" fillId="7" borderId="2" xfId="0" quotePrefix="1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quotePrefix="1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9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view="pageBreakPreview" zoomScaleNormal="100" zoomScaleSheetLayoutView="100" workbookViewId="0">
      <selection activeCell="B23" sqref="B23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x14ac:dyDescent="0.2">
      <c r="A1" s="3"/>
      <c r="B1" s="3"/>
      <c r="C1" s="3"/>
      <c r="D1" s="3" t="s">
        <v>0</v>
      </c>
      <c r="E1" s="3"/>
      <c r="F1" s="3"/>
    </row>
    <row r="2" spans="1:6" ht="90" customHeight="1" x14ac:dyDescent="0.2">
      <c r="A2" s="3"/>
      <c r="B2" s="3"/>
      <c r="C2" s="3"/>
      <c r="D2" s="129" t="s">
        <v>99</v>
      </c>
      <c r="E2" s="129"/>
      <c r="F2" s="129"/>
    </row>
    <row r="3" spans="1:6" ht="25.5" customHeight="1" x14ac:dyDescent="0.2">
      <c r="A3" s="3"/>
      <c r="B3" s="3"/>
      <c r="C3" s="3"/>
      <c r="D3" s="3"/>
      <c r="E3" s="3"/>
      <c r="F3" s="3"/>
    </row>
    <row r="4" spans="1:6" ht="30" customHeight="1" x14ac:dyDescent="0.2">
      <c r="A4" s="130" t="s">
        <v>79</v>
      </c>
      <c r="B4" s="131"/>
      <c r="C4" s="131"/>
      <c r="D4" s="131"/>
      <c r="E4" s="131"/>
      <c r="F4" s="131"/>
    </row>
    <row r="5" spans="1:6" ht="12.75" customHeight="1" x14ac:dyDescent="0.2">
      <c r="A5" s="21" t="s">
        <v>75</v>
      </c>
      <c r="B5" s="4"/>
      <c r="C5" s="4"/>
      <c r="D5" s="4"/>
      <c r="E5" s="4"/>
      <c r="F5" s="4"/>
    </row>
    <row r="6" spans="1:6" ht="12.75" customHeight="1" x14ac:dyDescent="0.2">
      <c r="A6" s="20" t="s">
        <v>76</v>
      </c>
      <c r="B6" s="3"/>
      <c r="C6" s="3"/>
      <c r="D6" s="3"/>
      <c r="E6" s="3"/>
      <c r="F6" s="5" t="s">
        <v>1</v>
      </c>
    </row>
    <row r="7" spans="1:6" ht="12.75" customHeight="1" x14ac:dyDescent="0.2">
      <c r="A7" s="132" t="s">
        <v>2</v>
      </c>
      <c r="B7" s="132" t="s">
        <v>3</v>
      </c>
      <c r="C7" s="133" t="s">
        <v>4</v>
      </c>
      <c r="D7" s="132" t="s">
        <v>5</v>
      </c>
      <c r="E7" s="132" t="s">
        <v>6</v>
      </c>
      <c r="F7" s="132"/>
    </row>
    <row r="8" spans="1:6" x14ac:dyDescent="0.2">
      <c r="A8" s="132"/>
      <c r="B8" s="132"/>
      <c r="C8" s="132"/>
      <c r="D8" s="132"/>
      <c r="E8" s="132" t="s">
        <v>7</v>
      </c>
      <c r="F8" s="134" t="s">
        <v>8</v>
      </c>
    </row>
    <row r="9" spans="1:6" x14ac:dyDescent="0.2">
      <c r="A9" s="132"/>
      <c r="B9" s="132"/>
      <c r="C9" s="132"/>
      <c r="D9" s="132"/>
      <c r="E9" s="132"/>
      <c r="F9" s="132"/>
    </row>
    <row r="10" spans="1:6" x14ac:dyDescent="0.2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7">
        <v>6</v>
      </c>
    </row>
    <row r="11" spans="1:6" x14ac:dyDescent="0.2">
      <c r="A11" s="9">
        <v>10000000</v>
      </c>
      <c r="B11" s="10" t="s">
        <v>9</v>
      </c>
      <c r="C11" s="11">
        <v>257920894</v>
      </c>
      <c r="D11" s="12">
        <v>257715794</v>
      </c>
      <c r="E11" s="12">
        <v>205100</v>
      </c>
      <c r="F11" s="12">
        <v>0</v>
      </c>
    </row>
    <row r="12" spans="1:6" ht="25.5" x14ac:dyDescent="0.2">
      <c r="A12" s="9">
        <v>11000000</v>
      </c>
      <c r="B12" s="10" t="s">
        <v>10</v>
      </c>
      <c r="C12" s="11">
        <v>138669860</v>
      </c>
      <c r="D12" s="12">
        <v>138669860</v>
      </c>
      <c r="E12" s="12">
        <v>0</v>
      </c>
      <c r="F12" s="12">
        <v>0</v>
      </c>
    </row>
    <row r="13" spans="1:6" x14ac:dyDescent="0.2">
      <c r="A13" s="9">
        <v>11010000</v>
      </c>
      <c r="B13" s="10" t="s">
        <v>11</v>
      </c>
      <c r="C13" s="11">
        <v>138664860</v>
      </c>
      <c r="D13" s="12">
        <v>138664860</v>
      </c>
      <c r="E13" s="12">
        <v>0</v>
      </c>
      <c r="F13" s="12">
        <v>0</v>
      </c>
    </row>
    <row r="14" spans="1:6" ht="38.25" x14ac:dyDescent="0.2">
      <c r="A14" s="13">
        <v>11010100</v>
      </c>
      <c r="B14" s="14" t="s">
        <v>12</v>
      </c>
      <c r="C14" s="15">
        <v>114895400</v>
      </c>
      <c r="D14" s="16">
        <v>114895400</v>
      </c>
      <c r="E14" s="16">
        <v>0</v>
      </c>
      <c r="F14" s="16">
        <v>0</v>
      </c>
    </row>
    <row r="15" spans="1:6" ht="38.25" x14ac:dyDescent="0.2">
      <c r="A15" s="13">
        <v>11010400</v>
      </c>
      <c r="B15" s="14" t="s">
        <v>13</v>
      </c>
      <c r="C15" s="15">
        <v>19890800</v>
      </c>
      <c r="D15" s="16">
        <v>19890800</v>
      </c>
      <c r="E15" s="16">
        <v>0</v>
      </c>
      <c r="F15" s="16">
        <v>0</v>
      </c>
    </row>
    <row r="16" spans="1:6" ht="38.25" x14ac:dyDescent="0.2">
      <c r="A16" s="13">
        <v>11010500</v>
      </c>
      <c r="B16" s="14" t="s">
        <v>14</v>
      </c>
      <c r="C16" s="15">
        <v>1024200</v>
      </c>
      <c r="D16" s="16">
        <v>1024200</v>
      </c>
      <c r="E16" s="16">
        <v>0</v>
      </c>
      <c r="F16" s="16">
        <v>0</v>
      </c>
    </row>
    <row r="17" spans="1:6" ht="38.25" x14ac:dyDescent="0.2">
      <c r="A17" s="13">
        <v>11011300</v>
      </c>
      <c r="B17" s="14" t="s">
        <v>15</v>
      </c>
      <c r="C17" s="15">
        <v>2854460</v>
      </c>
      <c r="D17" s="16">
        <v>2854460</v>
      </c>
      <c r="E17" s="16">
        <v>0</v>
      </c>
      <c r="F17" s="16">
        <v>0</v>
      </c>
    </row>
    <row r="18" spans="1:6" x14ac:dyDescent="0.2">
      <c r="A18" s="9">
        <v>11020000</v>
      </c>
      <c r="B18" s="10" t="s">
        <v>16</v>
      </c>
      <c r="C18" s="11">
        <v>5000</v>
      </c>
      <c r="D18" s="12">
        <v>5000</v>
      </c>
      <c r="E18" s="12">
        <v>0</v>
      </c>
      <c r="F18" s="12">
        <v>0</v>
      </c>
    </row>
    <row r="19" spans="1:6" ht="25.5" x14ac:dyDescent="0.2">
      <c r="A19" s="13">
        <v>11020200</v>
      </c>
      <c r="B19" s="14" t="s">
        <v>17</v>
      </c>
      <c r="C19" s="15">
        <v>5000</v>
      </c>
      <c r="D19" s="16">
        <v>5000</v>
      </c>
      <c r="E19" s="16">
        <v>0</v>
      </c>
      <c r="F19" s="16">
        <v>0</v>
      </c>
    </row>
    <row r="20" spans="1:6" ht="25.5" x14ac:dyDescent="0.2">
      <c r="A20" s="9">
        <v>13000000</v>
      </c>
      <c r="B20" s="10" t="s">
        <v>18</v>
      </c>
      <c r="C20" s="11">
        <v>51100</v>
      </c>
      <c r="D20" s="12">
        <v>51100</v>
      </c>
      <c r="E20" s="12">
        <v>0</v>
      </c>
      <c r="F20" s="12">
        <v>0</v>
      </c>
    </row>
    <row r="21" spans="1:6" ht="25.5" x14ac:dyDescent="0.2">
      <c r="A21" s="9">
        <v>13010000</v>
      </c>
      <c r="B21" s="10" t="s">
        <v>19</v>
      </c>
      <c r="C21" s="11">
        <v>20000</v>
      </c>
      <c r="D21" s="12">
        <v>20000</v>
      </c>
      <c r="E21" s="12">
        <v>0</v>
      </c>
      <c r="F21" s="12">
        <v>0</v>
      </c>
    </row>
    <row r="22" spans="1:6" ht="63.75" x14ac:dyDescent="0.2">
      <c r="A22" s="13">
        <v>13010200</v>
      </c>
      <c r="B22" s="14" t="s">
        <v>20</v>
      </c>
      <c r="C22" s="15">
        <v>20000</v>
      </c>
      <c r="D22" s="16">
        <v>20000</v>
      </c>
      <c r="E22" s="16">
        <v>0</v>
      </c>
      <c r="F22" s="16">
        <v>0</v>
      </c>
    </row>
    <row r="23" spans="1:6" ht="25.5" x14ac:dyDescent="0.2">
      <c r="A23" s="9">
        <v>13030000</v>
      </c>
      <c r="B23" s="10" t="s">
        <v>21</v>
      </c>
      <c r="C23" s="11">
        <v>31100</v>
      </c>
      <c r="D23" s="12">
        <v>31100</v>
      </c>
      <c r="E23" s="12">
        <v>0</v>
      </c>
      <c r="F23" s="12">
        <v>0</v>
      </c>
    </row>
    <row r="24" spans="1:6" ht="38.25" x14ac:dyDescent="0.2">
      <c r="A24" s="13">
        <v>13030100</v>
      </c>
      <c r="B24" s="14" t="s">
        <v>22</v>
      </c>
      <c r="C24" s="15">
        <v>31100</v>
      </c>
      <c r="D24" s="16">
        <v>31100</v>
      </c>
      <c r="E24" s="16">
        <v>0</v>
      </c>
      <c r="F24" s="16">
        <v>0</v>
      </c>
    </row>
    <row r="25" spans="1:6" x14ac:dyDescent="0.2">
      <c r="A25" s="9">
        <v>14000000</v>
      </c>
      <c r="B25" s="10" t="s">
        <v>23</v>
      </c>
      <c r="C25" s="11">
        <v>13475180</v>
      </c>
      <c r="D25" s="12">
        <v>13475180</v>
      </c>
      <c r="E25" s="12">
        <v>0</v>
      </c>
      <c r="F25" s="12">
        <v>0</v>
      </c>
    </row>
    <row r="26" spans="1:6" ht="25.5" x14ac:dyDescent="0.2">
      <c r="A26" s="9">
        <v>14020000</v>
      </c>
      <c r="B26" s="10" t="s">
        <v>24</v>
      </c>
      <c r="C26" s="11">
        <v>865180</v>
      </c>
      <c r="D26" s="12">
        <v>865180</v>
      </c>
      <c r="E26" s="12">
        <v>0</v>
      </c>
      <c r="F26" s="12">
        <v>0</v>
      </c>
    </row>
    <row r="27" spans="1:6" x14ac:dyDescent="0.2">
      <c r="A27" s="13">
        <v>14021900</v>
      </c>
      <c r="B27" s="14" t="s">
        <v>25</v>
      </c>
      <c r="C27" s="15">
        <v>865180</v>
      </c>
      <c r="D27" s="16">
        <v>865180</v>
      </c>
      <c r="E27" s="16">
        <v>0</v>
      </c>
      <c r="F27" s="16">
        <v>0</v>
      </c>
    </row>
    <row r="28" spans="1:6" ht="38.25" x14ac:dyDescent="0.2">
      <c r="A28" s="9">
        <v>14030000</v>
      </c>
      <c r="B28" s="10" t="s">
        <v>26</v>
      </c>
      <c r="C28" s="11">
        <v>4721100</v>
      </c>
      <c r="D28" s="12">
        <v>4721100</v>
      </c>
      <c r="E28" s="12">
        <v>0</v>
      </c>
      <c r="F28" s="12">
        <v>0</v>
      </c>
    </row>
    <row r="29" spans="1:6" x14ac:dyDescent="0.2">
      <c r="A29" s="13">
        <v>14031900</v>
      </c>
      <c r="B29" s="14" t="s">
        <v>25</v>
      </c>
      <c r="C29" s="15">
        <v>4721100</v>
      </c>
      <c r="D29" s="16">
        <v>4721100</v>
      </c>
      <c r="E29" s="16">
        <v>0</v>
      </c>
      <c r="F29" s="16">
        <v>0</v>
      </c>
    </row>
    <row r="30" spans="1:6" ht="38.25" x14ac:dyDescent="0.2">
      <c r="A30" s="9">
        <v>14040000</v>
      </c>
      <c r="B30" s="10" t="s">
        <v>27</v>
      </c>
      <c r="C30" s="11">
        <v>7888900</v>
      </c>
      <c r="D30" s="12">
        <v>7888900</v>
      </c>
      <c r="E30" s="12">
        <v>0</v>
      </c>
      <c r="F30" s="12">
        <v>0</v>
      </c>
    </row>
    <row r="31" spans="1:6" ht="102" x14ac:dyDescent="0.2">
      <c r="A31" s="13">
        <v>14040100</v>
      </c>
      <c r="B31" s="14" t="s">
        <v>28</v>
      </c>
      <c r="C31" s="15">
        <v>4503700</v>
      </c>
      <c r="D31" s="16">
        <v>4503700</v>
      </c>
      <c r="E31" s="16">
        <v>0</v>
      </c>
      <c r="F31" s="16">
        <v>0</v>
      </c>
    </row>
    <row r="32" spans="1:6" ht="76.5" x14ac:dyDescent="0.2">
      <c r="A32" s="13">
        <v>14040200</v>
      </c>
      <c r="B32" s="14" t="s">
        <v>29</v>
      </c>
      <c r="C32" s="15">
        <v>3385200</v>
      </c>
      <c r="D32" s="16">
        <v>3385200</v>
      </c>
      <c r="E32" s="16">
        <v>0</v>
      </c>
      <c r="F32" s="16">
        <v>0</v>
      </c>
    </row>
    <row r="33" spans="1:6" ht="38.25" x14ac:dyDescent="0.2">
      <c r="A33" s="9">
        <v>18000000</v>
      </c>
      <c r="B33" s="10" t="s">
        <v>30</v>
      </c>
      <c r="C33" s="11">
        <v>105519654</v>
      </c>
      <c r="D33" s="12">
        <v>105519654</v>
      </c>
      <c r="E33" s="12">
        <v>0</v>
      </c>
      <c r="F33" s="12">
        <v>0</v>
      </c>
    </row>
    <row r="34" spans="1:6" x14ac:dyDescent="0.2">
      <c r="A34" s="9">
        <v>18010000</v>
      </c>
      <c r="B34" s="10" t="s">
        <v>31</v>
      </c>
      <c r="C34" s="11">
        <v>53347630</v>
      </c>
      <c r="D34" s="12">
        <v>53347630</v>
      </c>
      <c r="E34" s="12">
        <v>0</v>
      </c>
      <c r="F34" s="12">
        <v>0</v>
      </c>
    </row>
    <row r="35" spans="1:6" ht="51" x14ac:dyDescent="0.2">
      <c r="A35" s="13">
        <v>18010100</v>
      </c>
      <c r="B35" s="14" t="s">
        <v>32</v>
      </c>
      <c r="C35" s="15">
        <v>28050</v>
      </c>
      <c r="D35" s="16">
        <v>28050</v>
      </c>
      <c r="E35" s="16">
        <v>0</v>
      </c>
      <c r="F35" s="16">
        <v>0</v>
      </c>
    </row>
    <row r="36" spans="1:6" ht="51" x14ac:dyDescent="0.2">
      <c r="A36" s="13">
        <v>18010200</v>
      </c>
      <c r="B36" s="14" t="s">
        <v>33</v>
      </c>
      <c r="C36" s="15">
        <v>281900</v>
      </c>
      <c r="D36" s="16">
        <v>281900</v>
      </c>
      <c r="E36" s="16">
        <v>0</v>
      </c>
      <c r="F36" s="16">
        <v>0</v>
      </c>
    </row>
    <row r="37" spans="1:6" ht="51" x14ac:dyDescent="0.2">
      <c r="A37" s="13">
        <v>18010300</v>
      </c>
      <c r="B37" s="14" t="s">
        <v>34</v>
      </c>
      <c r="C37" s="15">
        <v>1004400</v>
      </c>
      <c r="D37" s="16">
        <v>1004400</v>
      </c>
      <c r="E37" s="16">
        <v>0</v>
      </c>
      <c r="F37" s="16">
        <v>0</v>
      </c>
    </row>
    <row r="38" spans="1:6" ht="51" x14ac:dyDescent="0.2">
      <c r="A38" s="13">
        <v>18010400</v>
      </c>
      <c r="B38" s="14" t="s">
        <v>35</v>
      </c>
      <c r="C38" s="15">
        <v>2600650</v>
      </c>
      <c r="D38" s="16">
        <v>2600650</v>
      </c>
      <c r="E38" s="16">
        <v>0</v>
      </c>
      <c r="F38" s="16">
        <v>0</v>
      </c>
    </row>
    <row r="39" spans="1:6" x14ac:dyDescent="0.2">
      <c r="A39" s="13">
        <v>18010500</v>
      </c>
      <c r="B39" s="14" t="s">
        <v>36</v>
      </c>
      <c r="C39" s="15">
        <v>27192770</v>
      </c>
      <c r="D39" s="16">
        <v>27192770</v>
      </c>
      <c r="E39" s="16">
        <v>0</v>
      </c>
      <c r="F39" s="16">
        <v>0</v>
      </c>
    </row>
    <row r="40" spans="1:6" x14ac:dyDescent="0.2">
      <c r="A40" s="13">
        <v>18010600</v>
      </c>
      <c r="B40" s="14" t="s">
        <v>37</v>
      </c>
      <c r="C40" s="15">
        <v>14826760</v>
      </c>
      <c r="D40" s="16">
        <v>14826760</v>
      </c>
      <c r="E40" s="16">
        <v>0</v>
      </c>
      <c r="F40" s="16">
        <v>0</v>
      </c>
    </row>
    <row r="41" spans="1:6" x14ac:dyDescent="0.2">
      <c r="A41" s="13">
        <v>18010700</v>
      </c>
      <c r="B41" s="14" t="s">
        <v>38</v>
      </c>
      <c r="C41" s="15">
        <v>2310000</v>
      </c>
      <c r="D41" s="16">
        <v>2310000</v>
      </c>
      <c r="E41" s="16">
        <v>0</v>
      </c>
      <c r="F41" s="16">
        <v>0</v>
      </c>
    </row>
    <row r="42" spans="1:6" x14ac:dyDescent="0.2">
      <c r="A42" s="13">
        <v>18010900</v>
      </c>
      <c r="B42" s="14" t="s">
        <v>39</v>
      </c>
      <c r="C42" s="15">
        <v>5003100</v>
      </c>
      <c r="D42" s="16">
        <v>5003100</v>
      </c>
      <c r="E42" s="16">
        <v>0</v>
      </c>
      <c r="F42" s="16">
        <v>0</v>
      </c>
    </row>
    <row r="43" spans="1:6" x14ac:dyDescent="0.2">
      <c r="A43" s="13">
        <v>18011000</v>
      </c>
      <c r="B43" s="14" t="s">
        <v>40</v>
      </c>
      <c r="C43" s="15">
        <v>75000</v>
      </c>
      <c r="D43" s="16">
        <v>75000</v>
      </c>
      <c r="E43" s="16">
        <v>0</v>
      </c>
      <c r="F43" s="16">
        <v>0</v>
      </c>
    </row>
    <row r="44" spans="1:6" x14ac:dyDescent="0.2">
      <c r="A44" s="13">
        <v>18011100</v>
      </c>
      <c r="B44" s="14" t="s">
        <v>41</v>
      </c>
      <c r="C44" s="15">
        <v>25000</v>
      </c>
      <c r="D44" s="16">
        <v>25000</v>
      </c>
      <c r="E44" s="16">
        <v>0</v>
      </c>
      <c r="F44" s="16">
        <v>0</v>
      </c>
    </row>
    <row r="45" spans="1:6" x14ac:dyDescent="0.2">
      <c r="A45" s="9">
        <v>18050000</v>
      </c>
      <c r="B45" s="10" t="s">
        <v>42</v>
      </c>
      <c r="C45" s="11">
        <v>52172024</v>
      </c>
      <c r="D45" s="12">
        <v>52172024</v>
      </c>
      <c r="E45" s="12">
        <v>0</v>
      </c>
      <c r="F45" s="12">
        <v>0</v>
      </c>
    </row>
    <row r="46" spans="1:6" x14ac:dyDescent="0.2">
      <c r="A46" s="13">
        <v>18050300</v>
      </c>
      <c r="B46" s="14" t="s">
        <v>43</v>
      </c>
      <c r="C46" s="15">
        <v>2290000</v>
      </c>
      <c r="D46" s="16">
        <v>2290000</v>
      </c>
      <c r="E46" s="16">
        <v>0</v>
      </c>
      <c r="F46" s="16">
        <v>0</v>
      </c>
    </row>
    <row r="47" spans="1:6" x14ac:dyDescent="0.2">
      <c r="A47" s="13">
        <v>18050400</v>
      </c>
      <c r="B47" s="14" t="s">
        <v>44</v>
      </c>
      <c r="C47" s="15">
        <v>40494024</v>
      </c>
      <c r="D47" s="16">
        <v>40494024</v>
      </c>
      <c r="E47" s="16">
        <v>0</v>
      </c>
      <c r="F47" s="16">
        <v>0</v>
      </c>
    </row>
    <row r="48" spans="1:6" ht="63.75" x14ac:dyDescent="0.2">
      <c r="A48" s="13">
        <v>18050500</v>
      </c>
      <c r="B48" s="14" t="s">
        <v>45</v>
      </c>
      <c r="C48" s="15">
        <v>9388000</v>
      </c>
      <c r="D48" s="16">
        <v>9388000</v>
      </c>
      <c r="E48" s="16">
        <v>0</v>
      </c>
      <c r="F48" s="16">
        <v>0</v>
      </c>
    </row>
    <row r="49" spans="1:6" x14ac:dyDescent="0.2">
      <c r="A49" s="9">
        <v>19000000</v>
      </c>
      <c r="B49" s="10" t="s">
        <v>46</v>
      </c>
      <c r="C49" s="11">
        <v>205100</v>
      </c>
      <c r="D49" s="12">
        <v>0</v>
      </c>
      <c r="E49" s="12">
        <v>205100</v>
      </c>
      <c r="F49" s="12">
        <v>0</v>
      </c>
    </row>
    <row r="50" spans="1:6" x14ac:dyDescent="0.2">
      <c r="A50" s="9">
        <v>19010000</v>
      </c>
      <c r="B50" s="10" t="s">
        <v>47</v>
      </c>
      <c r="C50" s="11">
        <v>205100</v>
      </c>
      <c r="D50" s="12">
        <v>0</v>
      </c>
      <c r="E50" s="12">
        <v>205100</v>
      </c>
      <c r="F50" s="12">
        <v>0</v>
      </c>
    </row>
    <row r="51" spans="1:6" ht="63.75" x14ac:dyDescent="0.2">
      <c r="A51" s="13">
        <v>19010100</v>
      </c>
      <c r="B51" s="14" t="s">
        <v>48</v>
      </c>
      <c r="C51" s="15">
        <v>72900</v>
      </c>
      <c r="D51" s="16">
        <v>0</v>
      </c>
      <c r="E51" s="16">
        <v>72900</v>
      </c>
      <c r="F51" s="16">
        <v>0</v>
      </c>
    </row>
    <row r="52" spans="1:6" ht="25.5" x14ac:dyDescent="0.2">
      <c r="A52" s="13">
        <v>19010200</v>
      </c>
      <c r="B52" s="14" t="s">
        <v>49</v>
      </c>
      <c r="C52" s="15">
        <v>57000</v>
      </c>
      <c r="D52" s="16">
        <v>0</v>
      </c>
      <c r="E52" s="16">
        <v>57000</v>
      </c>
      <c r="F52" s="16">
        <v>0</v>
      </c>
    </row>
    <row r="53" spans="1:6" ht="51" x14ac:dyDescent="0.2">
      <c r="A53" s="13">
        <v>19010300</v>
      </c>
      <c r="B53" s="14" t="s">
        <v>50</v>
      </c>
      <c r="C53" s="15">
        <v>75200</v>
      </c>
      <c r="D53" s="16">
        <v>0</v>
      </c>
      <c r="E53" s="16">
        <v>75200</v>
      </c>
      <c r="F53" s="16">
        <v>0</v>
      </c>
    </row>
    <row r="54" spans="1:6" x14ac:dyDescent="0.2">
      <c r="A54" s="9">
        <v>20000000</v>
      </c>
      <c r="B54" s="10" t="s">
        <v>51</v>
      </c>
      <c r="C54" s="11">
        <v>5153100</v>
      </c>
      <c r="D54" s="12">
        <v>4311700</v>
      </c>
      <c r="E54" s="12">
        <v>841400</v>
      </c>
      <c r="F54" s="12">
        <v>0</v>
      </c>
    </row>
    <row r="55" spans="1:6" ht="25.5" x14ac:dyDescent="0.2">
      <c r="A55" s="9">
        <v>21000000</v>
      </c>
      <c r="B55" s="10" t="s">
        <v>52</v>
      </c>
      <c r="C55" s="11">
        <v>1100180</v>
      </c>
      <c r="D55" s="12">
        <v>1100180</v>
      </c>
      <c r="E55" s="12">
        <v>0</v>
      </c>
      <c r="F55" s="12">
        <v>0</v>
      </c>
    </row>
    <row r="56" spans="1:6" x14ac:dyDescent="0.2">
      <c r="A56" s="9">
        <v>21080000</v>
      </c>
      <c r="B56" s="10" t="s">
        <v>53</v>
      </c>
      <c r="C56" s="11">
        <v>1100180</v>
      </c>
      <c r="D56" s="12">
        <v>1100180</v>
      </c>
      <c r="E56" s="12">
        <v>0</v>
      </c>
      <c r="F56" s="12">
        <v>0</v>
      </c>
    </row>
    <row r="57" spans="1:6" x14ac:dyDescent="0.2">
      <c r="A57" s="13">
        <v>21081100</v>
      </c>
      <c r="B57" s="14" t="s">
        <v>54</v>
      </c>
      <c r="C57" s="15">
        <v>97500</v>
      </c>
      <c r="D57" s="16">
        <v>97500</v>
      </c>
      <c r="E57" s="16">
        <v>0</v>
      </c>
      <c r="F57" s="16">
        <v>0</v>
      </c>
    </row>
    <row r="58" spans="1:6" ht="89.25" x14ac:dyDescent="0.2">
      <c r="A58" s="13">
        <v>21081500</v>
      </c>
      <c r="B58" s="14" t="s">
        <v>85</v>
      </c>
      <c r="C58" s="15">
        <v>64100</v>
      </c>
      <c r="D58" s="16">
        <v>64100</v>
      </c>
      <c r="E58" s="16">
        <v>0</v>
      </c>
      <c r="F58" s="16">
        <v>0</v>
      </c>
    </row>
    <row r="59" spans="1:6" ht="51" x14ac:dyDescent="0.2">
      <c r="A59" s="13">
        <v>21081700</v>
      </c>
      <c r="B59" s="14" t="s">
        <v>55</v>
      </c>
      <c r="C59" s="15">
        <v>937160</v>
      </c>
      <c r="D59" s="16">
        <v>937160</v>
      </c>
      <c r="E59" s="16">
        <v>0</v>
      </c>
      <c r="F59" s="16">
        <v>0</v>
      </c>
    </row>
    <row r="60" spans="1:6" ht="76.5" x14ac:dyDescent="0.2">
      <c r="A60" s="13">
        <v>21082400</v>
      </c>
      <c r="B60" s="14" t="s">
        <v>93</v>
      </c>
      <c r="C60" s="15">
        <v>1420</v>
      </c>
      <c r="D60" s="16">
        <v>1420</v>
      </c>
      <c r="E60" s="16">
        <v>0</v>
      </c>
      <c r="F60" s="16">
        <v>0</v>
      </c>
    </row>
    <row r="61" spans="1:6" ht="25.5" x14ac:dyDescent="0.2">
      <c r="A61" s="9">
        <v>22000000</v>
      </c>
      <c r="B61" s="10" t="s">
        <v>56</v>
      </c>
      <c r="C61" s="11">
        <v>2078080</v>
      </c>
      <c r="D61" s="12">
        <v>2078080</v>
      </c>
      <c r="E61" s="12">
        <v>0</v>
      </c>
      <c r="F61" s="12">
        <v>0</v>
      </c>
    </row>
    <row r="62" spans="1:6" x14ac:dyDescent="0.2">
      <c r="A62" s="9">
        <v>22010000</v>
      </c>
      <c r="B62" s="10" t="s">
        <v>57</v>
      </c>
      <c r="C62" s="11">
        <v>1660500</v>
      </c>
      <c r="D62" s="12">
        <v>1660500</v>
      </c>
      <c r="E62" s="12">
        <v>0</v>
      </c>
      <c r="F62" s="12">
        <v>0</v>
      </c>
    </row>
    <row r="63" spans="1:6" ht="51" x14ac:dyDescent="0.2">
      <c r="A63" s="13">
        <v>22010300</v>
      </c>
      <c r="B63" s="14" t="s">
        <v>86</v>
      </c>
      <c r="C63" s="15">
        <v>45000</v>
      </c>
      <c r="D63" s="16">
        <v>45000</v>
      </c>
      <c r="E63" s="16">
        <v>0</v>
      </c>
      <c r="F63" s="16">
        <v>0</v>
      </c>
    </row>
    <row r="64" spans="1:6" ht="25.5" x14ac:dyDescent="0.2">
      <c r="A64" s="13">
        <v>22012500</v>
      </c>
      <c r="B64" s="14" t="s">
        <v>58</v>
      </c>
      <c r="C64" s="15">
        <v>1200000</v>
      </c>
      <c r="D64" s="16">
        <v>1200000</v>
      </c>
      <c r="E64" s="16">
        <v>0</v>
      </c>
      <c r="F64" s="16">
        <v>0</v>
      </c>
    </row>
    <row r="65" spans="1:6" ht="25.5" x14ac:dyDescent="0.2">
      <c r="A65" s="13">
        <v>22012600</v>
      </c>
      <c r="B65" s="14" t="s">
        <v>59</v>
      </c>
      <c r="C65" s="15">
        <v>410000</v>
      </c>
      <c r="D65" s="16">
        <v>410000</v>
      </c>
      <c r="E65" s="16">
        <v>0</v>
      </c>
      <c r="F65" s="16">
        <v>0</v>
      </c>
    </row>
    <row r="66" spans="1:6" ht="114.75" x14ac:dyDescent="0.2">
      <c r="A66" s="13">
        <v>22012900</v>
      </c>
      <c r="B66" s="14" t="s">
        <v>87</v>
      </c>
      <c r="C66" s="15">
        <v>5500</v>
      </c>
      <c r="D66" s="16">
        <v>5500</v>
      </c>
      <c r="E66" s="16">
        <v>0</v>
      </c>
      <c r="F66" s="16">
        <v>0</v>
      </c>
    </row>
    <row r="67" spans="1:6" ht="38.25" x14ac:dyDescent="0.2">
      <c r="A67" s="9">
        <v>22080000</v>
      </c>
      <c r="B67" s="10" t="s">
        <v>88</v>
      </c>
      <c r="C67" s="11">
        <v>360830</v>
      </c>
      <c r="D67" s="12">
        <v>360830</v>
      </c>
      <c r="E67" s="12">
        <v>0</v>
      </c>
      <c r="F67" s="12">
        <v>0</v>
      </c>
    </row>
    <row r="68" spans="1:6" ht="38.25" x14ac:dyDescent="0.2">
      <c r="A68" s="13">
        <v>22080400</v>
      </c>
      <c r="B68" s="14" t="s">
        <v>60</v>
      </c>
      <c r="C68" s="15">
        <v>360830</v>
      </c>
      <c r="D68" s="16">
        <v>360830</v>
      </c>
      <c r="E68" s="16">
        <v>0</v>
      </c>
      <c r="F68" s="16">
        <v>0</v>
      </c>
    </row>
    <row r="69" spans="1:6" x14ac:dyDescent="0.2">
      <c r="A69" s="9">
        <v>22090000</v>
      </c>
      <c r="B69" s="10" t="s">
        <v>61</v>
      </c>
      <c r="C69" s="11">
        <v>56750</v>
      </c>
      <c r="D69" s="12">
        <v>56750</v>
      </c>
      <c r="E69" s="12">
        <v>0</v>
      </c>
      <c r="F69" s="12">
        <v>0</v>
      </c>
    </row>
    <row r="70" spans="1:6" ht="51" x14ac:dyDescent="0.2">
      <c r="A70" s="13">
        <v>22090100</v>
      </c>
      <c r="B70" s="14" t="s">
        <v>62</v>
      </c>
      <c r="C70" s="15">
        <v>51750</v>
      </c>
      <c r="D70" s="16">
        <v>51750</v>
      </c>
      <c r="E70" s="16">
        <v>0</v>
      </c>
      <c r="F70" s="16">
        <v>0</v>
      </c>
    </row>
    <row r="71" spans="1:6" ht="38.25" x14ac:dyDescent="0.2">
      <c r="A71" s="13">
        <v>22090400</v>
      </c>
      <c r="B71" s="14" t="s">
        <v>63</v>
      </c>
      <c r="C71" s="15">
        <v>5000</v>
      </c>
      <c r="D71" s="16">
        <v>5000</v>
      </c>
      <c r="E71" s="16">
        <v>0</v>
      </c>
      <c r="F71" s="16">
        <v>0</v>
      </c>
    </row>
    <row r="72" spans="1:6" x14ac:dyDescent="0.2">
      <c r="A72" s="9">
        <v>24000000</v>
      </c>
      <c r="B72" s="10" t="s">
        <v>64</v>
      </c>
      <c r="C72" s="11">
        <v>1253940</v>
      </c>
      <c r="D72" s="12">
        <v>1133440</v>
      </c>
      <c r="E72" s="12">
        <v>120500</v>
      </c>
      <c r="F72" s="12">
        <v>0</v>
      </c>
    </row>
    <row r="73" spans="1:6" x14ac:dyDescent="0.2">
      <c r="A73" s="9">
        <v>24060000</v>
      </c>
      <c r="B73" s="10" t="s">
        <v>53</v>
      </c>
      <c r="C73" s="11">
        <v>1253940</v>
      </c>
      <c r="D73" s="12">
        <v>1133440</v>
      </c>
      <c r="E73" s="12">
        <v>120500</v>
      </c>
      <c r="F73" s="12">
        <v>0</v>
      </c>
    </row>
    <row r="74" spans="1:6" x14ac:dyDescent="0.2">
      <c r="A74" s="13">
        <v>24060300</v>
      </c>
      <c r="B74" s="14" t="s">
        <v>53</v>
      </c>
      <c r="C74" s="15">
        <v>1133440</v>
      </c>
      <c r="D74" s="16">
        <v>1133440</v>
      </c>
      <c r="E74" s="16">
        <v>0</v>
      </c>
      <c r="F74" s="16">
        <v>0</v>
      </c>
    </row>
    <row r="75" spans="1:6" ht="51" x14ac:dyDescent="0.2">
      <c r="A75" s="13">
        <v>24062100</v>
      </c>
      <c r="B75" s="14" t="s">
        <v>94</v>
      </c>
      <c r="C75" s="15">
        <v>120500</v>
      </c>
      <c r="D75" s="16">
        <v>0</v>
      </c>
      <c r="E75" s="16">
        <v>120500</v>
      </c>
      <c r="F75" s="16">
        <v>0</v>
      </c>
    </row>
    <row r="76" spans="1:6" x14ac:dyDescent="0.2">
      <c r="A76" s="9">
        <v>25000000</v>
      </c>
      <c r="B76" s="10" t="s">
        <v>65</v>
      </c>
      <c r="C76" s="11">
        <v>720900</v>
      </c>
      <c r="D76" s="12">
        <v>0</v>
      </c>
      <c r="E76" s="12">
        <v>720900</v>
      </c>
      <c r="F76" s="12">
        <v>0</v>
      </c>
    </row>
    <row r="77" spans="1:6" ht="38.25" x14ac:dyDescent="0.2">
      <c r="A77" s="9">
        <v>25010000</v>
      </c>
      <c r="B77" s="10" t="s">
        <v>66</v>
      </c>
      <c r="C77" s="11">
        <v>720900</v>
      </c>
      <c r="D77" s="12">
        <v>0</v>
      </c>
      <c r="E77" s="12">
        <v>720900</v>
      </c>
      <c r="F77" s="12">
        <v>0</v>
      </c>
    </row>
    <row r="78" spans="1:6" ht="25.5" x14ac:dyDescent="0.2">
      <c r="A78" s="13">
        <v>25010100</v>
      </c>
      <c r="B78" s="14" t="s">
        <v>67</v>
      </c>
      <c r="C78" s="15">
        <v>720900</v>
      </c>
      <c r="D78" s="16">
        <v>0</v>
      </c>
      <c r="E78" s="16">
        <v>720900</v>
      </c>
      <c r="F78" s="16">
        <v>0</v>
      </c>
    </row>
    <row r="79" spans="1:6" x14ac:dyDescent="0.2">
      <c r="A79" s="9">
        <v>30000000</v>
      </c>
      <c r="B79" s="10" t="s">
        <v>95</v>
      </c>
      <c r="C79" s="11">
        <v>271830</v>
      </c>
      <c r="D79" s="12">
        <v>271830</v>
      </c>
      <c r="E79" s="12">
        <v>0</v>
      </c>
      <c r="F79" s="12">
        <v>0</v>
      </c>
    </row>
    <row r="80" spans="1:6" x14ac:dyDescent="0.2">
      <c r="A80" s="9">
        <v>31000000</v>
      </c>
      <c r="B80" s="10" t="s">
        <v>96</v>
      </c>
      <c r="C80" s="11">
        <v>271830</v>
      </c>
      <c r="D80" s="12">
        <v>271830</v>
      </c>
      <c r="E80" s="12">
        <v>0</v>
      </c>
      <c r="F80" s="12">
        <v>0</v>
      </c>
    </row>
    <row r="81" spans="1:6" ht="76.5" x14ac:dyDescent="0.2">
      <c r="A81" s="9">
        <v>31010000</v>
      </c>
      <c r="B81" s="10" t="s">
        <v>97</v>
      </c>
      <c r="C81" s="11">
        <v>271830</v>
      </c>
      <c r="D81" s="12">
        <v>271830</v>
      </c>
      <c r="E81" s="12">
        <v>0</v>
      </c>
      <c r="F81" s="12">
        <v>0</v>
      </c>
    </row>
    <row r="82" spans="1:6" ht="76.5" x14ac:dyDescent="0.2">
      <c r="A82" s="13">
        <v>31010200</v>
      </c>
      <c r="B82" s="14" t="s">
        <v>98</v>
      </c>
      <c r="C82" s="15">
        <v>271830</v>
      </c>
      <c r="D82" s="16">
        <v>271830</v>
      </c>
      <c r="E82" s="16">
        <v>0</v>
      </c>
      <c r="F82" s="16">
        <v>0</v>
      </c>
    </row>
    <row r="83" spans="1:6" ht="25.5" x14ac:dyDescent="0.2">
      <c r="A83" s="17"/>
      <c r="B83" s="18" t="s">
        <v>68</v>
      </c>
      <c r="C83" s="11">
        <v>263345824</v>
      </c>
      <c r="D83" s="11">
        <v>262299324</v>
      </c>
      <c r="E83" s="11">
        <v>1046500</v>
      </c>
      <c r="F83" s="11">
        <v>0</v>
      </c>
    </row>
    <row r="84" spans="1:6" x14ac:dyDescent="0.2">
      <c r="A84" s="9">
        <v>40000000</v>
      </c>
      <c r="B84" s="10" t="s">
        <v>69</v>
      </c>
      <c r="C84" s="11">
        <v>90594174</v>
      </c>
      <c r="D84" s="12">
        <v>90053174</v>
      </c>
      <c r="E84" s="12">
        <v>541000</v>
      </c>
      <c r="F84" s="12">
        <v>0</v>
      </c>
    </row>
    <row r="85" spans="1:6" x14ac:dyDescent="0.2">
      <c r="A85" s="9">
        <v>41000000</v>
      </c>
      <c r="B85" s="10" t="s">
        <v>70</v>
      </c>
      <c r="C85" s="11">
        <v>90594174</v>
      </c>
      <c r="D85" s="12">
        <v>90053174</v>
      </c>
      <c r="E85" s="12">
        <v>541000</v>
      </c>
      <c r="F85" s="12">
        <v>0</v>
      </c>
    </row>
    <row r="86" spans="1:6" ht="25.5" x14ac:dyDescent="0.2">
      <c r="A86" s="9">
        <v>41020000</v>
      </c>
      <c r="B86" s="10" t="s">
        <v>71</v>
      </c>
      <c r="C86" s="11">
        <v>18554500</v>
      </c>
      <c r="D86" s="12">
        <v>18554500</v>
      </c>
      <c r="E86" s="12">
        <v>0</v>
      </c>
      <c r="F86" s="12">
        <v>0</v>
      </c>
    </row>
    <row r="87" spans="1:6" x14ac:dyDescent="0.2">
      <c r="A87" s="13">
        <v>41020100</v>
      </c>
      <c r="B87" s="14" t="s">
        <v>72</v>
      </c>
      <c r="C87" s="15">
        <v>18554500</v>
      </c>
      <c r="D87" s="16">
        <v>18554500</v>
      </c>
      <c r="E87" s="16">
        <v>0</v>
      </c>
      <c r="F87" s="16">
        <v>0</v>
      </c>
    </row>
    <row r="88" spans="1:6" ht="25.5" x14ac:dyDescent="0.2">
      <c r="A88" s="9">
        <v>41030000</v>
      </c>
      <c r="B88" s="10" t="s">
        <v>80</v>
      </c>
      <c r="C88" s="11">
        <v>71262600</v>
      </c>
      <c r="D88" s="12">
        <v>70721600</v>
      </c>
      <c r="E88" s="12">
        <v>541000</v>
      </c>
      <c r="F88" s="12">
        <v>0</v>
      </c>
    </row>
    <row r="89" spans="1:6" ht="25.5" x14ac:dyDescent="0.2">
      <c r="A89" s="13">
        <v>41033900</v>
      </c>
      <c r="B89" s="14" t="s">
        <v>81</v>
      </c>
      <c r="C89" s="15">
        <v>64520900</v>
      </c>
      <c r="D89" s="16">
        <v>64520900</v>
      </c>
      <c r="E89" s="16">
        <v>0</v>
      </c>
      <c r="F89" s="16">
        <v>0</v>
      </c>
    </row>
    <row r="90" spans="1:6" ht="38.25" x14ac:dyDescent="0.2">
      <c r="A90" s="13">
        <v>41035400</v>
      </c>
      <c r="B90" s="14" t="s">
        <v>89</v>
      </c>
      <c r="C90" s="15">
        <v>218500</v>
      </c>
      <c r="D90" s="16">
        <v>218500</v>
      </c>
      <c r="E90" s="16">
        <v>0</v>
      </c>
      <c r="F90" s="16">
        <v>0</v>
      </c>
    </row>
    <row r="91" spans="1:6" ht="63.75" x14ac:dyDescent="0.2">
      <c r="A91" s="13">
        <v>41036000</v>
      </c>
      <c r="B91" s="14" t="s">
        <v>90</v>
      </c>
      <c r="C91" s="15">
        <v>1690600</v>
      </c>
      <c r="D91" s="16">
        <v>1690600</v>
      </c>
      <c r="E91" s="16">
        <v>0</v>
      </c>
      <c r="F91" s="16">
        <v>0</v>
      </c>
    </row>
    <row r="92" spans="1:6" ht="51" x14ac:dyDescent="0.2">
      <c r="A92" s="13">
        <v>41036300</v>
      </c>
      <c r="B92" s="14" t="s">
        <v>91</v>
      </c>
      <c r="C92" s="15">
        <v>4291600</v>
      </c>
      <c r="D92" s="16">
        <v>4291600</v>
      </c>
      <c r="E92" s="16">
        <v>0</v>
      </c>
      <c r="F92" s="16">
        <v>0</v>
      </c>
    </row>
    <row r="93" spans="1:6" ht="51" x14ac:dyDescent="0.2">
      <c r="A93" s="13">
        <v>41037400</v>
      </c>
      <c r="B93" s="14" t="s">
        <v>92</v>
      </c>
      <c r="C93" s="15">
        <v>541000</v>
      </c>
      <c r="D93" s="16">
        <v>0</v>
      </c>
      <c r="E93" s="16">
        <v>541000</v>
      </c>
      <c r="F93" s="16">
        <v>0</v>
      </c>
    </row>
    <row r="94" spans="1:6" ht="25.5" x14ac:dyDescent="0.2">
      <c r="A94" s="9">
        <v>41050000</v>
      </c>
      <c r="B94" s="10" t="s">
        <v>82</v>
      </c>
      <c r="C94" s="11">
        <v>777074</v>
      </c>
      <c r="D94" s="12">
        <v>777074</v>
      </c>
      <c r="E94" s="12">
        <v>0</v>
      </c>
      <c r="F94" s="12">
        <v>0</v>
      </c>
    </row>
    <row r="95" spans="1:6" ht="38.25" x14ac:dyDescent="0.2">
      <c r="A95" s="13">
        <v>41051000</v>
      </c>
      <c r="B95" s="14" t="s">
        <v>84</v>
      </c>
      <c r="C95" s="15">
        <v>706784</v>
      </c>
      <c r="D95" s="16">
        <v>706784</v>
      </c>
      <c r="E95" s="16">
        <v>0</v>
      </c>
      <c r="F95" s="16">
        <v>0</v>
      </c>
    </row>
    <row r="96" spans="1:6" x14ac:dyDescent="0.2">
      <c r="A96" s="13">
        <v>41053900</v>
      </c>
      <c r="B96" s="14" t="s">
        <v>83</v>
      </c>
      <c r="C96" s="15">
        <v>70290</v>
      </c>
      <c r="D96" s="16">
        <v>70290</v>
      </c>
      <c r="E96" s="16">
        <v>0</v>
      </c>
      <c r="F96" s="16">
        <v>0</v>
      </c>
    </row>
    <row r="97" spans="1:6" x14ac:dyDescent="0.2">
      <c r="A97" s="19" t="s">
        <v>74</v>
      </c>
      <c r="B97" s="18" t="s">
        <v>73</v>
      </c>
      <c r="C97" s="11">
        <v>353939998</v>
      </c>
      <c r="D97" s="11">
        <v>352352498</v>
      </c>
      <c r="E97" s="11">
        <v>1587500</v>
      </c>
      <c r="F97" s="11">
        <v>0</v>
      </c>
    </row>
    <row r="98" spans="1:6" x14ac:dyDescent="0.2">
      <c r="A98" s="2"/>
      <c r="B98" s="2"/>
      <c r="C98" s="2"/>
      <c r="D98" s="2"/>
      <c r="E98" s="2"/>
      <c r="F98" s="2"/>
    </row>
    <row r="99" spans="1:6" x14ac:dyDescent="0.2">
      <c r="A99" s="2"/>
      <c r="B99" s="2"/>
      <c r="C99" s="2"/>
      <c r="D99" s="2"/>
      <c r="E99" s="2"/>
      <c r="F99" s="2"/>
    </row>
    <row r="100" spans="1:6" x14ac:dyDescent="0.2">
      <c r="A100" s="3"/>
      <c r="B100" s="6" t="s">
        <v>77</v>
      </c>
      <c r="C100" s="3"/>
      <c r="D100" s="3"/>
      <c r="E100" s="6" t="s">
        <v>78</v>
      </c>
      <c r="F100" s="3"/>
    </row>
  </sheetData>
  <mergeCells count="9">
    <mergeCell ref="D2:F2"/>
    <mergeCell ref="A4:F4"/>
    <mergeCell ref="A7:A9"/>
    <mergeCell ref="B7:B9"/>
    <mergeCell ref="C7:C9"/>
    <mergeCell ref="D7:D9"/>
    <mergeCell ref="E7:F7"/>
    <mergeCell ref="E8:E9"/>
    <mergeCell ref="F8:F9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60" zoomScaleNormal="100" workbookViewId="0">
      <selection activeCell="E37" sqref="E37"/>
    </sheetView>
  </sheetViews>
  <sheetFormatPr defaultRowHeight="12.75" x14ac:dyDescent="0.2"/>
  <cols>
    <col min="1" max="1" width="11.28515625" style="3" customWidth="1"/>
    <col min="2" max="2" width="41" style="3" customWidth="1"/>
    <col min="3" max="3" width="14.140625" style="3" customWidth="1"/>
    <col min="4" max="5" width="15.7109375" style="3" customWidth="1"/>
    <col min="6" max="6" width="17.5703125" style="3" customWidth="1"/>
    <col min="7" max="7" width="10.85546875" style="3" bestFit="1" customWidth="1"/>
    <col min="8" max="8" width="12.85546875" style="3" bestFit="1" customWidth="1"/>
    <col min="9" max="16384" width="9.140625" style="3"/>
  </cols>
  <sheetData>
    <row r="1" spans="1:8" x14ac:dyDescent="0.2">
      <c r="D1" s="3" t="s">
        <v>100</v>
      </c>
    </row>
    <row r="2" spans="1:8" ht="12.75" customHeight="1" x14ac:dyDescent="0.2">
      <c r="D2" s="129" t="s">
        <v>101</v>
      </c>
      <c r="E2" s="129"/>
      <c r="F2" s="129"/>
      <c r="G2" s="24"/>
    </row>
    <row r="3" spans="1:8" x14ac:dyDescent="0.2">
      <c r="D3" s="129"/>
      <c r="E3" s="129"/>
      <c r="F3" s="129"/>
      <c r="G3" s="24"/>
    </row>
    <row r="4" spans="1:8" x14ac:dyDescent="0.2">
      <c r="D4" s="129"/>
      <c r="E4" s="129"/>
      <c r="F4" s="129"/>
      <c r="G4" s="24"/>
    </row>
    <row r="5" spans="1:8" x14ac:dyDescent="0.2">
      <c r="A5" s="141" t="s">
        <v>102</v>
      </c>
      <c r="B5" s="131"/>
      <c r="C5" s="131"/>
      <c r="D5" s="131"/>
      <c r="E5" s="131"/>
      <c r="F5" s="131"/>
    </row>
    <row r="6" spans="1:8" x14ac:dyDescent="0.2">
      <c r="A6" s="55" t="s">
        <v>75</v>
      </c>
    </row>
    <row r="7" spans="1:8" x14ac:dyDescent="0.2">
      <c r="A7" s="3" t="s">
        <v>76</v>
      </c>
      <c r="F7" s="54" t="s">
        <v>1</v>
      </c>
    </row>
    <row r="8" spans="1:8" x14ac:dyDescent="0.2">
      <c r="A8" s="132" t="s">
        <v>2</v>
      </c>
      <c r="B8" s="132" t="s">
        <v>103</v>
      </c>
      <c r="C8" s="133" t="s">
        <v>4</v>
      </c>
      <c r="D8" s="132" t="s">
        <v>5</v>
      </c>
      <c r="E8" s="132" t="s">
        <v>6</v>
      </c>
      <c r="F8" s="132"/>
    </row>
    <row r="9" spans="1:8" x14ac:dyDescent="0.2">
      <c r="A9" s="132"/>
      <c r="B9" s="132"/>
      <c r="C9" s="132"/>
      <c r="D9" s="132"/>
      <c r="E9" s="132" t="s">
        <v>7</v>
      </c>
      <c r="F9" s="132" t="s">
        <v>8</v>
      </c>
    </row>
    <row r="10" spans="1:8" x14ac:dyDescent="0.2">
      <c r="A10" s="132"/>
      <c r="B10" s="132"/>
      <c r="C10" s="132"/>
      <c r="D10" s="132"/>
      <c r="E10" s="132"/>
      <c r="F10" s="132"/>
    </row>
    <row r="11" spans="1:8" x14ac:dyDescent="0.2">
      <c r="A11" s="22">
        <v>1</v>
      </c>
      <c r="B11" s="22">
        <v>2</v>
      </c>
      <c r="C11" s="23">
        <v>3</v>
      </c>
      <c r="D11" s="22">
        <v>4</v>
      </c>
      <c r="E11" s="22">
        <v>5</v>
      </c>
      <c r="F11" s="22">
        <v>6</v>
      </c>
    </row>
    <row r="12" spans="1:8" x14ac:dyDescent="0.2">
      <c r="A12" s="135" t="s">
        <v>104</v>
      </c>
      <c r="B12" s="136"/>
      <c r="C12" s="136"/>
      <c r="D12" s="136"/>
      <c r="E12" s="136"/>
      <c r="F12" s="137"/>
    </row>
    <row r="13" spans="1:8" x14ac:dyDescent="0.2">
      <c r="A13" s="9" t="s">
        <v>105</v>
      </c>
      <c r="B13" s="10" t="s">
        <v>106</v>
      </c>
      <c r="C13" s="26">
        <f>D13+E13</f>
        <v>70648334</v>
      </c>
      <c r="D13" s="27">
        <f>D14</f>
        <v>38544104</v>
      </c>
      <c r="E13" s="27">
        <f>E14</f>
        <v>32104230</v>
      </c>
      <c r="F13" s="27">
        <f t="shared" ref="F13" si="0">F14</f>
        <v>15152312</v>
      </c>
      <c r="G13" s="28"/>
      <c r="H13" s="28"/>
    </row>
    <row r="14" spans="1:8" ht="25.5" x14ac:dyDescent="0.2">
      <c r="A14" s="9" t="s">
        <v>107</v>
      </c>
      <c r="B14" s="10" t="s">
        <v>108</v>
      </c>
      <c r="C14" s="26">
        <f>D14+E14</f>
        <v>70648334</v>
      </c>
      <c r="D14" s="27">
        <f>D19+D15-D16+D18+D17</f>
        <v>38544104</v>
      </c>
      <c r="E14" s="27">
        <f>E19+E15-E16+E18+E17</f>
        <v>32104230</v>
      </c>
      <c r="F14" s="27">
        <f>F19+F15-F16+F18+F17</f>
        <v>15152312</v>
      </c>
    </row>
    <row r="15" spans="1:8" ht="15" x14ac:dyDescent="0.2">
      <c r="A15" s="29">
        <v>208100</v>
      </c>
      <c r="B15" s="14" t="s">
        <v>109</v>
      </c>
      <c r="C15" s="30">
        <f>D15+E15</f>
        <v>71414116.960000008</v>
      </c>
      <c r="D15" s="31">
        <v>53200592.32</v>
      </c>
      <c r="E15" s="31">
        <v>18213524.640000001</v>
      </c>
      <c r="F15" s="31">
        <v>1261598.51</v>
      </c>
      <c r="G15" s="28"/>
    </row>
    <row r="16" spans="1:8" ht="15" x14ac:dyDescent="0.2">
      <c r="A16" s="29">
        <v>208200</v>
      </c>
      <c r="B16" s="14" t="s">
        <v>110</v>
      </c>
      <c r="C16" s="30">
        <f>D16+E16</f>
        <v>250038.03000000061</v>
      </c>
      <c r="D16" s="31">
        <v>250029.3900000006</v>
      </c>
      <c r="E16" s="31">
        <v>8.64</v>
      </c>
      <c r="F16" s="31">
        <v>0.51000000000931323</v>
      </c>
      <c r="G16" s="28"/>
    </row>
    <row r="17" spans="1:8" ht="25.5" x14ac:dyDescent="0.2">
      <c r="A17" s="29">
        <v>208320</v>
      </c>
      <c r="B17" s="14" t="s">
        <v>111</v>
      </c>
      <c r="C17" s="30">
        <v>0</v>
      </c>
      <c r="D17" s="32">
        <v>0</v>
      </c>
      <c r="E17" s="32">
        <v>0</v>
      </c>
      <c r="F17" s="32">
        <v>0</v>
      </c>
      <c r="G17" s="28"/>
    </row>
    <row r="18" spans="1:8" x14ac:dyDescent="0.2">
      <c r="A18" s="29">
        <v>208340</v>
      </c>
      <c r="B18" s="14" t="s">
        <v>112</v>
      </c>
      <c r="C18" s="30">
        <f>D18+E18</f>
        <v>-515744.93</v>
      </c>
      <c r="D18" s="32">
        <v>-515744.93</v>
      </c>
      <c r="E18" s="32">
        <v>0</v>
      </c>
      <c r="F18" s="32">
        <v>0</v>
      </c>
    </row>
    <row r="19" spans="1:8" ht="38.25" x14ac:dyDescent="0.2">
      <c r="A19" s="13" t="s">
        <v>113</v>
      </c>
      <c r="B19" s="14" t="s">
        <v>114</v>
      </c>
      <c r="C19" s="30">
        <v>0</v>
      </c>
      <c r="D19" s="31">
        <v>-13890714</v>
      </c>
      <c r="E19" s="31">
        <v>13890714</v>
      </c>
      <c r="F19" s="31">
        <v>13890714</v>
      </c>
      <c r="G19" s="28"/>
      <c r="H19" s="33"/>
    </row>
    <row r="20" spans="1:8" x14ac:dyDescent="0.2">
      <c r="A20" s="34" t="s">
        <v>74</v>
      </c>
      <c r="B20" s="35" t="s">
        <v>115</v>
      </c>
      <c r="C20" s="36">
        <f>D20+E20</f>
        <v>70648334</v>
      </c>
      <c r="D20" s="36">
        <f>D13</f>
        <v>38544104</v>
      </c>
      <c r="E20" s="36">
        <f t="shared" ref="E20:F20" si="1">E13</f>
        <v>32104230</v>
      </c>
      <c r="F20" s="36">
        <f t="shared" si="1"/>
        <v>15152312</v>
      </c>
      <c r="H20" s="28"/>
    </row>
    <row r="21" spans="1:8" x14ac:dyDescent="0.2">
      <c r="A21" s="135" t="s">
        <v>116</v>
      </c>
      <c r="B21" s="138"/>
      <c r="C21" s="138"/>
      <c r="D21" s="138"/>
      <c r="E21" s="138"/>
      <c r="F21" s="139"/>
      <c r="H21" s="28"/>
    </row>
    <row r="22" spans="1:8" x14ac:dyDescent="0.2">
      <c r="A22" s="9" t="s">
        <v>117</v>
      </c>
      <c r="B22" s="10" t="s">
        <v>118</v>
      </c>
      <c r="C22" s="26">
        <f>D22+E22</f>
        <v>70648334</v>
      </c>
      <c r="D22" s="27">
        <f t="shared" ref="D22:F25" si="2">D13</f>
        <v>38544104</v>
      </c>
      <c r="E22" s="27">
        <f>E13</f>
        <v>32104230</v>
      </c>
      <c r="F22" s="27">
        <f>F13</f>
        <v>15152312</v>
      </c>
    </row>
    <row r="23" spans="1:8" x14ac:dyDescent="0.2">
      <c r="A23" s="9" t="s">
        <v>119</v>
      </c>
      <c r="B23" s="10" t="s">
        <v>120</v>
      </c>
      <c r="C23" s="26">
        <f>D23+E23</f>
        <v>70648334</v>
      </c>
      <c r="D23" s="27">
        <f t="shared" si="2"/>
        <v>38544104</v>
      </c>
      <c r="E23" s="27">
        <f t="shared" si="2"/>
        <v>32104230</v>
      </c>
      <c r="F23" s="27">
        <f t="shared" si="2"/>
        <v>15152312</v>
      </c>
    </row>
    <row r="24" spans="1:8" x14ac:dyDescent="0.2">
      <c r="A24" s="29">
        <v>602100</v>
      </c>
      <c r="B24" s="14" t="s">
        <v>109</v>
      </c>
      <c r="C24" s="26">
        <f>C15</f>
        <v>71414116.960000008</v>
      </c>
      <c r="D24" s="32">
        <f t="shared" si="2"/>
        <v>53200592.32</v>
      </c>
      <c r="E24" s="32">
        <f t="shared" si="2"/>
        <v>18213524.640000001</v>
      </c>
      <c r="F24" s="32">
        <f t="shared" si="2"/>
        <v>1261598.51</v>
      </c>
    </row>
    <row r="25" spans="1:8" x14ac:dyDescent="0.2">
      <c r="A25" s="29">
        <v>602200</v>
      </c>
      <c r="B25" s="14" t="s">
        <v>110</v>
      </c>
      <c r="C25" s="26">
        <f>C16</f>
        <v>250038.03000000061</v>
      </c>
      <c r="D25" s="32">
        <f t="shared" si="2"/>
        <v>250029.3900000006</v>
      </c>
      <c r="E25" s="32">
        <f t="shared" si="2"/>
        <v>8.64</v>
      </c>
      <c r="F25" s="32">
        <f t="shared" si="2"/>
        <v>0.51000000000931323</v>
      </c>
    </row>
    <row r="26" spans="1:8" ht="25.5" x14ac:dyDescent="0.2">
      <c r="A26" s="29">
        <v>602302</v>
      </c>
      <c r="B26" s="14" t="s">
        <v>111</v>
      </c>
      <c r="C26" s="30">
        <v>0</v>
      </c>
      <c r="D26" s="32">
        <f>D17</f>
        <v>0</v>
      </c>
      <c r="E26" s="32">
        <f>E17</f>
        <v>0</v>
      </c>
      <c r="F26" s="32">
        <f>F17</f>
        <v>0</v>
      </c>
    </row>
    <row r="27" spans="1:8" x14ac:dyDescent="0.2">
      <c r="A27" s="29">
        <v>602304</v>
      </c>
      <c r="B27" s="14" t="s">
        <v>112</v>
      </c>
      <c r="C27" s="26">
        <f>D27+E27</f>
        <v>-515744.93</v>
      </c>
      <c r="D27" s="32">
        <f>D18</f>
        <v>-515744.93</v>
      </c>
      <c r="E27" s="32">
        <v>0</v>
      </c>
      <c r="F27" s="32">
        <v>0</v>
      </c>
    </row>
    <row r="28" spans="1:8" ht="38.25" x14ac:dyDescent="0.2">
      <c r="A28" s="13" t="s">
        <v>121</v>
      </c>
      <c r="B28" s="14" t="s">
        <v>114</v>
      </c>
      <c r="C28" s="30">
        <v>0</v>
      </c>
      <c r="D28" s="32">
        <f t="shared" ref="D28" si="3">D19</f>
        <v>-13890714</v>
      </c>
      <c r="E28" s="32">
        <f>E19</f>
        <v>13890714</v>
      </c>
      <c r="F28" s="32">
        <f>F19</f>
        <v>13890714</v>
      </c>
    </row>
    <row r="29" spans="1:8" x14ac:dyDescent="0.2">
      <c r="A29" s="34" t="s">
        <v>74</v>
      </c>
      <c r="B29" s="35" t="s">
        <v>115</v>
      </c>
      <c r="C29" s="36">
        <f>D29+E29</f>
        <v>70648334</v>
      </c>
      <c r="D29" s="36">
        <f>D22</f>
        <v>38544104</v>
      </c>
      <c r="E29" s="36">
        <f t="shared" ref="E29" si="4">E22</f>
        <v>32104230</v>
      </c>
      <c r="F29" s="36">
        <f>F22</f>
        <v>15152312</v>
      </c>
    </row>
    <row r="31" spans="1:8" x14ac:dyDescent="0.2">
      <c r="A31" s="140" t="s">
        <v>122</v>
      </c>
      <c r="B31" s="140"/>
      <c r="C31" s="140"/>
      <c r="D31" s="140"/>
      <c r="E31" s="140"/>
      <c r="F31" s="140"/>
    </row>
  </sheetData>
  <mergeCells count="12">
    <mergeCell ref="A12:F12"/>
    <mergeCell ref="A21:F21"/>
    <mergeCell ref="A31:F31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view="pageBreakPreview" topLeftCell="A83" zoomScale="60" zoomScaleNormal="100" workbookViewId="0">
      <selection activeCell="D146" sqref="D146:D152"/>
    </sheetView>
  </sheetViews>
  <sheetFormatPr defaultRowHeight="12.75" x14ac:dyDescent="0.2"/>
  <cols>
    <col min="1" max="3" width="12" style="3" customWidth="1"/>
    <col min="4" max="4" width="40.7109375" style="3" customWidth="1"/>
    <col min="5" max="14" width="13.7109375" style="3" customWidth="1"/>
    <col min="15" max="15" width="13.85546875" style="3" customWidth="1"/>
    <col min="16" max="16" width="13.7109375" style="3" customWidth="1"/>
    <col min="17" max="16384" width="9.140625" style="3"/>
  </cols>
  <sheetData>
    <row r="1" spans="1:16" x14ac:dyDescent="0.2">
      <c r="M1" s="3" t="s">
        <v>123</v>
      </c>
    </row>
    <row r="2" spans="1:16" ht="12.75" customHeight="1" x14ac:dyDescent="0.2">
      <c r="M2" s="129" t="s">
        <v>124</v>
      </c>
      <c r="N2" s="129"/>
      <c r="O2" s="129"/>
      <c r="P2" s="129"/>
    </row>
    <row r="3" spans="1:16" ht="12.75" customHeight="1" x14ac:dyDescent="0.2">
      <c r="M3" s="129"/>
      <c r="N3" s="129"/>
      <c r="O3" s="129"/>
      <c r="P3" s="129"/>
    </row>
    <row r="4" spans="1:16" ht="49.5" customHeight="1" x14ac:dyDescent="0.2">
      <c r="M4" s="129"/>
      <c r="N4" s="129"/>
      <c r="O4" s="129"/>
      <c r="P4" s="129"/>
    </row>
    <row r="5" spans="1:16" x14ac:dyDescent="0.2">
      <c r="A5" s="141" t="s">
        <v>125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x14ac:dyDescent="0.2">
      <c r="A6" s="141" t="s">
        <v>126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x14ac:dyDescent="0.2">
      <c r="A7" s="21" t="s">
        <v>75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0" t="s">
        <v>76</v>
      </c>
      <c r="P8" s="5" t="s">
        <v>127</v>
      </c>
    </row>
    <row r="9" spans="1:16" ht="12.75" customHeight="1" x14ac:dyDescent="0.2">
      <c r="A9" s="142" t="s">
        <v>128</v>
      </c>
      <c r="B9" s="142" t="s">
        <v>129</v>
      </c>
      <c r="C9" s="142" t="s">
        <v>130</v>
      </c>
      <c r="D9" s="132" t="s">
        <v>131</v>
      </c>
      <c r="E9" s="132" t="s">
        <v>5</v>
      </c>
      <c r="F9" s="132"/>
      <c r="G9" s="132"/>
      <c r="H9" s="132"/>
      <c r="I9" s="132"/>
      <c r="J9" s="132" t="s">
        <v>6</v>
      </c>
      <c r="K9" s="132"/>
      <c r="L9" s="132"/>
      <c r="M9" s="132"/>
      <c r="N9" s="132"/>
      <c r="O9" s="132"/>
      <c r="P9" s="133" t="s">
        <v>132</v>
      </c>
    </row>
    <row r="10" spans="1:16" ht="12.75" customHeight="1" x14ac:dyDescent="0.2">
      <c r="A10" s="132"/>
      <c r="B10" s="132"/>
      <c r="C10" s="132"/>
      <c r="D10" s="132"/>
      <c r="E10" s="133" t="s">
        <v>7</v>
      </c>
      <c r="F10" s="132" t="s">
        <v>133</v>
      </c>
      <c r="G10" s="132" t="s">
        <v>134</v>
      </c>
      <c r="H10" s="132"/>
      <c r="I10" s="132" t="s">
        <v>135</v>
      </c>
      <c r="J10" s="133" t="s">
        <v>7</v>
      </c>
      <c r="K10" s="132" t="s">
        <v>8</v>
      </c>
      <c r="L10" s="132" t="s">
        <v>133</v>
      </c>
      <c r="M10" s="132" t="s">
        <v>134</v>
      </c>
      <c r="N10" s="132"/>
      <c r="O10" s="132" t="s">
        <v>135</v>
      </c>
      <c r="P10" s="132"/>
    </row>
    <row r="11" spans="1:16" ht="12.75" customHeight="1" x14ac:dyDescent="0.2">
      <c r="A11" s="132"/>
      <c r="B11" s="132"/>
      <c r="C11" s="132"/>
      <c r="D11" s="132"/>
      <c r="E11" s="132"/>
      <c r="F11" s="132"/>
      <c r="G11" s="132" t="s">
        <v>136</v>
      </c>
      <c r="H11" s="132" t="s">
        <v>137</v>
      </c>
      <c r="I11" s="132"/>
      <c r="J11" s="132"/>
      <c r="K11" s="132"/>
      <c r="L11" s="132"/>
      <c r="M11" s="132" t="s">
        <v>136</v>
      </c>
      <c r="N11" s="132" t="s">
        <v>137</v>
      </c>
      <c r="O11" s="132"/>
      <c r="P11" s="132"/>
    </row>
    <row r="12" spans="1:16" ht="44.25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6" ht="14.45" customHeight="1" x14ac:dyDescent="0.2">
      <c r="A13" s="7">
        <v>1</v>
      </c>
      <c r="B13" s="7">
        <v>2</v>
      </c>
      <c r="C13" s="7">
        <v>3</v>
      </c>
      <c r="D13" s="7">
        <v>4</v>
      </c>
      <c r="E13" s="8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8">
        <v>16</v>
      </c>
    </row>
    <row r="14" spans="1:16" x14ac:dyDescent="0.2">
      <c r="A14" s="37" t="s">
        <v>138</v>
      </c>
      <c r="B14" s="38"/>
      <c r="C14" s="39"/>
      <c r="D14" s="40" t="s">
        <v>139</v>
      </c>
      <c r="E14" s="41">
        <v>67997618</v>
      </c>
      <c r="F14" s="42">
        <v>67547618</v>
      </c>
      <c r="G14" s="42">
        <v>33224207</v>
      </c>
      <c r="H14" s="42">
        <v>3052996</v>
      </c>
      <c r="I14" s="42">
        <v>450000</v>
      </c>
      <c r="J14" s="41">
        <v>2782615</v>
      </c>
      <c r="K14" s="42">
        <v>2782615</v>
      </c>
      <c r="L14" s="42">
        <v>0</v>
      </c>
      <c r="M14" s="42">
        <v>0</v>
      </c>
      <c r="N14" s="42">
        <v>0</v>
      </c>
      <c r="O14" s="42">
        <v>2782615</v>
      </c>
      <c r="P14" s="41">
        <v>70780233</v>
      </c>
    </row>
    <row r="15" spans="1:16" x14ac:dyDescent="0.2">
      <c r="A15" s="37" t="s">
        <v>140</v>
      </c>
      <c r="B15" s="38"/>
      <c r="C15" s="39"/>
      <c r="D15" s="40" t="s">
        <v>139</v>
      </c>
      <c r="E15" s="41">
        <v>67997618</v>
      </c>
      <c r="F15" s="42">
        <v>67547618</v>
      </c>
      <c r="G15" s="42">
        <v>33224207</v>
      </c>
      <c r="H15" s="42">
        <v>3052996</v>
      </c>
      <c r="I15" s="42">
        <v>450000</v>
      </c>
      <c r="J15" s="41">
        <v>2782615</v>
      </c>
      <c r="K15" s="42">
        <v>2782615</v>
      </c>
      <c r="L15" s="42">
        <v>0</v>
      </c>
      <c r="M15" s="42">
        <v>0</v>
      </c>
      <c r="N15" s="42">
        <v>0</v>
      </c>
      <c r="O15" s="42">
        <v>2782615</v>
      </c>
      <c r="P15" s="41">
        <v>70780233</v>
      </c>
    </row>
    <row r="16" spans="1:16" ht="63.75" x14ac:dyDescent="0.2">
      <c r="A16" s="43" t="s">
        <v>141</v>
      </c>
      <c r="B16" s="43" t="s">
        <v>142</v>
      </c>
      <c r="C16" s="44" t="s">
        <v>143</v>
      </c>
      <c r="D16" s="45" t="s">
        <v>144</v>
      </c>
      <c r="E16" s="46">
        <v>43743390</v>
      </c>
      <c r="F16" s="47">
        <v>43743390</v>
      </c>
      <c r="G16" s="47">
        <v>31583000</v>
      </c>
      <c r="H16" s="47">
        <v>3015700</v>
      </c>
      <c r="I16" s="47">
        <v>0</v>
      </c>
      <c r="J16" s="46">
        <v>130000</v>
      </c>
      <c r="K16" s="47">
        <v>130000</v>
      </c>
      <c r="L16" s="47">
        <v>0</v>
      </c>
      <c r="M16" s="47">
        <v>0</v>
      </c>
      <c r="N16" s="47">
        <v>0</v>
      </c>
      <c r="O16" s="47">
        <v>130000</v>
      </c>
      <c r="P16" s="46">
        <v>43873390</v>
      </c>
    </row>
    <row r="17" spans="1:16" x14ac:dyDescent="0.2">
      <c r="A17" s="43" t="s">
        <v>145</v>
      </c>
      <c r="B17" s="43" t="s">
        <v>146</v>
      </c>
      <c r="C17" s="44" t="s">
        <v>147</v>
      </c>
      <c r="D17" s="45" t="s">
        <v>148</v>
      </c>
      <c r="E17" s="46">
        <v>593717</v>
      </c>
      <c r="F17" s="47">
        <v>593717</v>
      </c>
      <c r="G17" s="47">
        <v>309900</v>
      </c>
      <c r="H17" s="47">
        <v>14800</v>
      </c>
      <c r="I17" s="47">
        <v>0</v>
      </c>
      <c r="J17" s="46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6">
        <v>593717</v>
      </c>
    </row>
    <row r="18" spans="1:16" ht="25.5" x14ac:dyDescent="0.2">
      <c r="A18" s="43" t="s">
        <v>149</v>
      </c>
      <c r="B18" s="43" t="s">
        <v>150</v>
      </c>
      <c r="C18" s="44" t="s">
        <v>151</v>
      </c>
      <c r="D18" s="45" t="s">
        <v>152</v>
      </c>
      <c r="E18" s="46">
        <v>12708930</v>
      </c>
      <c r="F18" s="47">
        <v>12708930</v>
      </c>
      <c r="G18" s="47">
        <v>0</v>
      </c>
      <c r="H18" s="47">
        <v>0</v>
      </c>
      <c r="I18" s="47">
        <v>0</v>
      </c>
      <c r="J18" s="46">
        <v>461500</v>
      </c>
      <c r="K18" s="47">
        <v>461500</v>
      </c>
      <c r="L18" s="47">
        <v>0</v>
      </c>
      <c r="M18" s="47">
        <v>0</v>
      </c>
      <c r="N18" s="47">
        <v>0</v>
      </c>
      <c r="O18" s="47">
        <v>461500</v>
      </c>
      <c r="P18" s="46">
        <v>13170430</v>
      </c>
    </row>
    <row r="19" spans="1:16" ht="38.25" x14ac:dyDescent="0.2">
      <c r="A19" s="43" t="s">
        <v>153</v>
      </c>
      <c r="B19" s="43" t="s">
        <v>154</v>
      </c>
      <c r="C19" s="44" t="s">
        <v>155</v>
      </c>
      <c r="D19" s="45" t="s">
        <v>156</v>
      </c>
      <c r="E19" s="46">
        <v>8239090</v>
      </c>
      <c r="F19" s="47">
        <v>8239090</v>
      </c>
      <c r="G19" s="47">
        <v>0</v>
      </c>
      <c r="H19" s="47">
        <v>0</v>
      </c>
      <c r="I19" s="47">
        <v>0</v>
      </c>
      <c r="J19" s="46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6">
        <v>8239090</v>
      </c>
    </row>
    <row r="20" spans="1:16" x14ac:dyDescent="0.2">
      <c r="A20" s="43" t="s">
        <v>157</v>
      </c>
      <c r="B20" s="43" t="s">
        <v>158</v>
      </c>
      <c r="C20" s="44" t="s">
        <v>159</v>
      </c>
      <c r="D20" s="45" t="s">
        <v>160</v>
      </c>
      <c r="E20" s="46">
        <v>0</v>
      </c>
      <c r="F20" s="47">
        <v>0</v>
      </c>
      <c r="G20" s="47">
        <v>0</v>
      </c>
      <c r="H20" s="47">
        <v>0</v>
      </c>
      <c r="I20" s="47">
        <v>0</v>
      </c>
      <c r="J20" s="46">
        <v>801756</v>
      </c>
      <c r="K20" s="47">
        <v>801756</v>
      </c>
      <c r="L20" s="47">
        <v>0</v>
      </c>
      <c r="M20" s="47">
        <v>0</v>
      </c>
      <c r="N20" s="47">
        <v>0</v>
      </c>
      <c r="O20" s="47">
        <v>801756</v>
      </c>
      <c r="P20" s="46">
        <v>801756</v>
      </c>
    </row>
    <row r="21" spans="1:16" x14ac:dyDescent="0.2">
      <c r="A21" s="43" t="s">
        <v>161</v>
      </c>
      <c r="B21" s="43" t="s">
        <v>162</v>
      </c>
      <c r="C21" s="44" t="s">
        <v>163</v>
      </c>
      <c r="D21" s="45" t="s">
        <v>164</v>
      </c>
      <c r="E21" s="46">
        <v>500000</v>
      </c>
      <c r="F21" s="47">
        <v>50000</v>
      </c>
      <c r="G21" s="47">
        <v>0</v>
      </c>
      <c r="H21" s="47">
        <v>0</v>
      </c>
      <c r="I21" s="47">
        <v>450000</v>
      </c>
      <c r="J21" s="46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6">
        <v>500000</v>
      </c>
    </row>
    <row r="22" spans="1:16" ht="25.5" x14ac:dyDescent="0.2">
      <c r="A22" s="43" t="s">
        <v>165</v>
      </c>
      <c r="B22" s="43" t="s">
        <v>166</v>
      </c>
      <c r="C22" s="44" t="s">
        <v>167</v>
      </c>
      <c r="D22" s="45" t="s">
        <v>168</v>
      </c>
      <c r="E22" s="46">
        <v>100000</v>
      </c>
      <c r="F22" s="47">
        <v>100000</v>
      </c>
      <c r="G22" s="47">
        <v>0</v>
      </c>
      <c r="H22" s="47">
        <v>0</v>
      </c>
      <c r="I22" s="47">
        <v>0</v>
      </c>
      <c r="J22" s="46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6">
        <v>100000</v>
      </c>
    </row>
    <row r="23" spans="1:16" ht="38.25" x14ac:dyDescent="0.2">
      <c r="A23" s="43" t="s">
        <v>169</v>
      </c>
      <c r="B23" s="43" t="s">
        <v>170</v>
      </c>
      <c r="C23" s="44" t="s">
        <v>171</v>
      </c>
      <c r="D23" s="45" t="s">
        <v>172</v>
      </c>
      <c r="E23" s="46">
        <v>100000</v>
      </c>
      <c r="F23" s="47">
        <v>100000</v>
      </c>
      <c r="G23" s="47">
        <v>0</v>
      </c>
      <c r="H23" s="47">
        <v>0</v>
      </c>
      <c r="I23" s="47">
        <v>0</v>
      </c>
      <c r="J23" s="46">
        <v>1389359</v>
      </c>
      <c r="K23" s="47">
        <v>1389359</v>
      </c>
      <c r="L23" s="47">
        <v>0</v>
      </c>
      <c r="M23" s="47">
        <v>0</v>
      </c>
      <c r="N23" s="47">
        <v>0</v>
      </c>
      <c r="O23" s="47">
        <v>1389359</v>
      </c>
      <c r="P23" s="46">
        <v>1489359</v>
      </c>
    </row>
    <row r="24" spans="1:16" x14ac:dyDescent="0.2">
      <c r="A24" s="43" t="s">
        <v>173</v>
      </c>
      <c r="B24" s="43" t="s">
        <v>174</v>
      </c>
      <c r="C24" s="44" t="s">
        <v>171</v>
      </c>
      <c r="D24" s="45" t="s">
        <v>175</v>
      </c>
      <c r="E24" s="46">
        <v>1722491</v>
      </c>
      <c r="F24" s="47">
        <v>1722491</v>
      </c>
      <c r="G24" s="47">
        <v>1331307</v>
      </c>
      <c r="H24" s="47">
        <v>22496</v>
      </c>
      <c r="I24" s="47">
        <v>0</v>
      </c>
      <c r="J24" s="46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6">
        <v>1722491</v>
      </c>
    </row>
    <row r="25" spans="1:16" x14ac:dyDescent="0.2">
      <c r="A25" s="43" t="s">
        <v>176</v>
      </c>
      <c r="B25" s="43" t="s">
        <v>177</v>
      </c>
      <c r="C25" s="44" t="s">
        <v>178</v>
      </c>
      <c r="D25" s="45" t="s">
        <v>179</v>
      </c>
      <c r="E25" s="46">
        <v>150000</v>
      </c>
      <c r="F25" s="47">
        <v>150000</v>
      </c>
      <c r="G25" s="47">
        <v>0</v>
      </c>
      <c r="H25" s="47">
        <v>0</v>
      </c>
      <c r="I25" s="47">
        <v>0</v>
      </c>
      <c r="J25" s="46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6">
        <v>150000</v>
      </c>
    </row>
    <row r="26" spans="1:16" ht="25.5" x14ac:dyDescent="0.2">
      <c r="A26" s="43" t="s">
        <v>180</v>
      </c>
      <c r="B26" s="43" t="s">
        <v>181</v>
      </c>
      <c r="C26" s="44" t="s">
        <v>182</v>
      </c>
      <c r="D26" s="45" t="s">
        <v>183</v>
      </c>
      <c r="E26" s="46">
        <v>140000</v>
      </c>
      <c r="F26" s="47">
        <v>140000</v>
      </c>
      <c r="G26" s="47">
        <v>0</v>
      </c>
      <c r="H26" s="47">
        <v>0</v>
      </c>
      <c r="I26" s="47">
        <v>0</v>
      </c>
      <c r="J26" s="46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6">
        <v>140000</v>
      </c>
    </row>
    <row r="27" spans="1:16" ht="25.5" x14ac:dyDescent="0.2">
      <c r="A27" s="37" t="s">
        <v>184</v>
      </c>
      <c r="B27" s="38"/>
      <c r="C27" s="39"/>
      <c r="D27" s="40" t="s">
        <v>185</v>
      </c>
      <c r="E27" s="41">
        <v>238901064</v>
      </c>
      <c r="F27" s="42">
        <v>238901064</v>
      </c>
      <c r="G27" s="42">
        <v>141360101.18000001</v>
      </c>
      <c r="H27" s="42">
        <v>33429589</v>
      </c>
      <c r="I27" s="42">
        <v>0</v>
      </c>
      <c r="J27" s="41">
        <v>25327384</v>
      </c>
      <c r="K27" s="42">
        <v>7152066</v>
      </c>
      <c r="L27" s="42">
        <v>5038500</v>
      </c>
      <c r="M27" s="42">
        <v>0</v>
      </c>
      <c r="N27" s="42">
        <v>720900</v>
      </c>
      <c r="O27" s="42">
        <v>20288884</v>
      </c>
      <c r="P27" s="41">
        <v>264228448</v>
      </c>
    </row>
    <row r="28" spans="1:16" ht="25.5" x14ac:dyDescent="0.2">
      <c r="A28" s="37" t="s">
        <v>186</v>
      </c>
      <c r="B28" s="38"/>
      <c r="C28" s="39"/>
      <c r="D28" s="40" t="s">
        <v>185</v>
      </c>
      <c r="E28" s="41">
        <v>238901064</v>
      </c>
      <c r="F28" s="42">
        <v>238901064</v>
      </c>
      <c r="G28" s="42">
        <v>141360101.18000001</v>
      </c>
      <c r="H28" s="42">
        <v>33429589</v>
      </c>
      <c r="I28" s="42">
        <v>0</v>
      </c>
      <c r="J28" s="41">
        <v>25327384</v>
      </c>
      <c r="K28" s="42">
        <v>7152066</v>
      </c>
      <c r="L28" s="42">
        <v>5038500</v>
      </c>
      <c r="M28" s="42">
        <v>0</v>
      </c>
      <c r="N28" s="42">
        <v>720900</v>
      </c>
      <c r="O28" s="42">
        <v>20288884</v>
      </c>
      <c r="P28" s="41">
        <v>264228448</v>
      </c>
    </row>
    <row r="29" spans="1:16" ht="38.25" x14ac:dyDescent="0.2">
      <c r="A29" s="43" t="s">
        <v>187</v>
      </c>
      <c r="B29" s="43" t="s">
        <v>188</v>
      </c>
      <c r="C29" s="44" t="s">
        <v>143</v>
      </c>
      <c r="D29" s="45" t="s">
        <v>189</v>
      </c>
      <c r="E29" s="46">
        <v>7480450</v>
      </c>
      <c r="F29" s="47">
        <v>7480450</v>
      </c>
      <c r="G29" s="47">
        <v>5388290</v>
      </c>
      <c r="H29" s="47">
        <v>413130</v>
      </c>
      <c r="I29" s="47">
        <v>0</v>
      </c>
      <c r="J29" s="46">
        <v>40000</v>
      </c>
      <c r="K29" s="47">
        <v>40000</v>
      </c>
      <c r="L29" s="47">
        <v>0</v>
      </c>
      <c r="M29" s="47">
        <v>0</v>
      </c>
      <c r="N29" s="47">
        <v>0</v>
      </c>
      <c r="O29" s="47">
        <v>40000</v>
      </c>
      <c r="P29" s="46">
        <v>7520450</v>
      </c>
    </row>
    <row r="30" spans="1:16" x14ac:dyDescent="0.2">
      <c r="A30" s="43" t="s">
        <v>190</v>
      </c>
      <c r="B30" s="43" t="s">
        <v>191</v>
      </c>
      <c r="C30" s="44" t="s">
        <v>192</v>
      </c>
      <c r="D30" s="45" t="s">
        <v>193</v>
      </c>
      <c r="E30" s="46">
        <v>45321885.049999997</v>
      </c>
      <c r="F30" s="47">
        <v>45321885.049999997</v>
      </c>
      <c r="G30" s="47">
        <v>26950899.359999999</v>
      </c>
      <c r="H30" s="47">
        <v>5376919</v>
      </c>
      <c r="I30" s="47">
        <v>0</v>
      </c>
      <c r="J30" s="46">
        <v>554000</v>
      </c>
      <c r="K30" s="47">
        <v>554000</v>
      </c>
      <c r="L30" s="47">
        <v>0</v>
      </c>
      <c r="M30" s="47">
        <v>0</v>
      </c>
      <c r="N30" s="47">
        <v>0</v>
      </c>
      <c r="O30" s="47">
        <v>554000</v>
      </c>
      <c r="P30" s="46">
        <v>45875885.049999997</v>
      </c>
    </row>
    <row r="31" spans="1:16" ht="38.25" x14ac:dyDescent="0.2">
      <c r="A31" s="43" t="s">
        <v>194</v>
      </c>
      <c r="B31" s="43" t="s">
        <v>195</v>
      </c>
      <c r="C31" s="44" t="s">
        <v>196</v>
      </c>
      <c r="D31" s="45" t="s">
        <v>197</v>
      </c>
      <c r="E31" s="46">
        <v>66016295.950000003</v>
      </c>
      <c r="F31" s="47">
        <v>66016295.950000003</v>
      </c>
      <c r="G31" s="47">
        <v>30450425.82</v>
      </c>
      <c r="H31" s="47">
        <v>14114835</v>
      </c>
      <c r="I31" s="47">
        <v>0</v>
      </c>
      <c r="J31" s="46">
        <v>285684</v>
      </c>
      <c r="K31" s="47">
        <v>285684</v>
      </c>
      <c r="L31" s="47">
        <v>0</v>
      </c>
      <c r="M31" s="47">
        <v>0</v>
      </c>
      <c r="N31" s="47">
        <v>0</v>
      </c>
      <c r="O31" s="47">
        <v>285684</v>
      </c>
      <c r="P31" s="46">
        <v>66301979.950000003</v>
      </c>
    </row>
    <row r="32" spans="1:16" ht="38.25" x14ac:dyDescent="0.2">
      <c r="A32" s="43" t="s">
        <v>198</v>
      </c>
      <c r="B32" s="43" t="s">
        <v>199</v>
      </c>
      <c r="C32" s="44" t="s">
        <v>196</v>
      </c>
      <c r="D32" s="45" t="s">
        <v>200</v>
      </c>
      <c r="E32" s="46">
        <v>64520900</v>
      </c>
      <c r="F32" s="47">
        <v>64520900</v>
      </c>
      <c r="G32" s="47">
        <v>52885984</v>
      </c>
      <c r="H32" s="47">
        <v>0</v>
      </c>
      <c r="I32" s="47">
        <v>0</v>
      </c>
      <c r="J32" s="46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6">
        <v>64520900</v>
      </c>
    </row>
    <row r="33" spans="1:16" ht="38.25" x14ac:dyDescent="0.2">
      <c r="A33" s="43" t="s">
        <v>201</v>
      </c>
      <c r="B33" s="43" t="s">
        <v>202</v>
      </c>
      <c r="C33" s="44" t="s">
        <v>203</v>
      </c>
      <c r="D33" s="45" t="s">
        <v>204</v>
      </c>
      <c r="E33" s="46">
        <v>12470619</v>
      </c>
      <c r="F33" s="47">
        <v>12470619</v>
      </c>
      <c r="G33" s="47">
        <v>5726906</v>
      </c>
      <c r="H33" s="47">
        <v>4490560</v>
      </c>
      <c r="I33" s="47">
        <v>0</v>
      </c>
      <c r="J33" s="46">
        <v>11000</v>
      </c>
      <c r="K33" s="47">
        <v>11000</v>
      </c>
      <c r="L33" s="47">
        <v>0</v>
      </c>
      <c r="M33" s="47">
        <v>0</v>
      </c>
      <c r="N33" s="47">
        <v>0</v>
      </c>
      <c r="O33" s="47">
        <v>11000</v>
      </c>
      <c r="P33" s="46">
        <v>12481619</v>
      </c>
    </row>
    <row r="34" spans="1:16" ht="25.5" x14ac:dyDescent="0.2">
      <c r="A34" s="43" t="s">
        <v>205</v>
      </c>
      <c r="B34" s="43" t="s">
        <v>206</v>
      </c>
      <c r="C34" s="44" t="s">
        <v>203</v>
      </c>
      <c r="D34" s="45" t="s">
        <v>207</v>
      </c>
      <c r="E34" s="46">
        <v>6273985</v>
      </c>
      <c r="F34" s="47">
        <v>6273985</v>
      </c>
      <c r="G34" s="47">
        <v>3780430</v>
      </c>
      <c r="H34" s="47">
        <v>1241275</v>
      </c>
      <c r="I34" s="47">
        <v>0</v>
      </c>
      <c r="J34" s="46">
        <v>720900</v>
      </c>
      <c r="K34" s="47">
        <v>0</v>
      </c>
      <c r="L34" s="47">
        <v>720900</v>
      </c>
      <c r="M34" s="47">
        <v>0</v>
      </c>
      <c r="N34" s="47">
        <v>720900</v>
      </c>
      <c r="O34" s="47">
        <v>0</v>
      </c>
      <c r="P34" s="46">
        <v>6994885</v>
      </c>
    </row>
    <row r="35" spans="1:16" x14ac:dyDescent="0.2">
      <c r="A35" s="43" t="s">
        <v>208</v>
      </c>
      <c r="B35" s="43" t="s">
        <v>209</v>
      </c>
      <c r="C35" s="44" t="s">
        <v>210</v>
      </c>
      <c r="D35" s="45" t="s">
        <v>211</v>
      </c>
      <c r="E35" s="46">
        <v>41720</v>
      </c>
      <c r="F35" s="47">
        <v>41720</v>
      </c>
      <c r="G35" s="47">
        <v>0</v>
      </c>
      <c r="H35" s="47">
        <v>0</v>
      </c>
      <c r="I35" s="47">
        <v>0</v>
      </c>
      <c r="J35" s="46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6">
        <v>41720</v>
      </c>
    </row>
    <row r="36" spans="1:16" ht="25.5" x14ac:dyDescent="0.2">
      <c r="A36" s="43" t="s">
        <v>212</v>
      </c>
      <c r="B36" s="43" t="s">
        <v>213</v>
      </c>
      <c r="C36" s="44" t="s">
        <v>210</v>
      </c>
      <c r="D36" s="45" t="s">
        <v>214</v>
      </c>
      <c r="E36" s="46">
        <v>241165</v>
      </c>
      <c r="F36" s="47">
        <v>241165</v>
      </c>
      <c r="G36" s="47">
        <v>82610</v>
      </c>
      <c r="H36" s="47">
        <v>102705</v>
      </c>
      <c r="I36" s="47">
        <v>0</v>
      </c>
      <c r="J36" s="46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6">
        <v>241165</v>
      </c>
    </row>
    <row r="37" spans="1:16" ht="25.5" x14ac:dyDescent="0.2">
      <c r="A37" s="43" t="s">
        <v>215</v>
      </c>
      <c r="B37" s="43" t="s">
        <v>216</v>
      </c>
      <c r="C37" s="44" t="s">
        <v>210</v>
      </c>
      <c r="D37" s="45" t="s">
        <v>217</v>
      </c>
      <c r="E37" s="46">
        <v>706784</v>
      </c>
      <c r="F37" s="47">
        <v>706784</v>
      </c>
      <c r="G37" s="47">
        <v>579331</v>
      </c>
      <c r="H37" s="47">
        <v>0</v>
      </c>
      <c r="I37" s="47">
        <v>0</v>
      </c>
      <c r="J37" s="46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6">
        <v>706784</v>
      </c>
    </row>
    <row r="38" spans="1:16" ht="25.5" x14ac:dyDescent="0.2">
      <c r="A38" s="43" t="s">
        <v>218</v>
      </c>
      <c r="B38" s="43" t="s">
        <v>219</v>
      </c>
      <c r="C38" s="44" t="s">
        <v>210</v>
      </c>
      <c r="D38" s="45" t="s">
        <v>220</v>
      </c>
      <c r="E38" s="46">
        <v>399470</v>
      </c>
      <c r="F38" s="47">
        <v>399470</v>
      </c>
      <c r="G38" s="47">
        <v>261780</v>
      </c>
      <c r="H38" s="47">
        <v>48840</v>
      </c>
      <c r="I38" s="47">
        <v>0</v>
      </c>
      <c r="J38" s="46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6">
        <v>399470</v>
      </c>
    </row>
    <row r="39" spans="1:16" ht="76.5" x14ac:dyDescent="0.2">
      <c r="A39" s="43" t="s">
        <v>221</v>
      </c>
      <c r="B39" s="43" t="s">
        <v>222</v>
      </c>
      <c r="C39" s="44" t="s">
        <v>210</v>
      </c>
      <c r="D39" s="45" t="s">
        <v>223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6">
        <v>187845</v>
      </c>
      <c r="K39" s="47">
        <v>187845</v>
      </c>
      <c r="L39" s="47">
        <v>0</v>
      </c>
      <c r="M39" s="47">
        <v>0</v>
      </c>
      <c r="N39" s="47">
        <v>0</v>
      </c>
      <c r="O39" s="47">
        <v>187845</v>
      </c>
      <c r="P39" s="46">
        <v>187845</v>
      </c>
    </row>
    <row r="40" spans="1:16" ht="76.5" x14ac:dyDescent="0.2">
      <c r="A40" s="43" t="s">
        <v>224</v>
      </c>
      <c r="B40" s="43" t="s">
        <v>225</v>
      </c>
      <c r="C40" s="44" t="s">
        <v>210</v>
      </c>
      <c r="D40" s="45" t="s">
        <v>226</v>
      </c>
      <c r="E40" s="46">
        <v>0</v>
      </c>
      <c r="F40" s="47">
        <v>0</v>
      </c>
      <c r="G40" s="47">
        <v>0</v>
      </c>
      <c r="H40" s="47">
        <v>0</v>
      </c>
      <c r="I40" s="47">
        <v>0</v>
      </c>
      <c r="J40" s="46">
        <v>1690600</v>
      </c>
      <c r="K40" s="47">
        <v>1690600</v>
      </c>
      <c r="L40" s="47">
        <v>0</v>
      </c>
      <c r="M40" s="47">
        <v>0</v>
      </c>
      <c r="N40" s="47">
        <v>0</v>
      </c>
      <c r="O40" s="47">
        <v>1690600</v>
      </c>
      <c r="P40" s="46">
        <v>1690600</v>
      </c>
    </row>
    <row r="41" spans="1:16" ht="76.5" x14ac:dyDescent="0.2">
      <c r="A41" s="43" t="s">
        <v>227</v>
      </c>
      <c r="B41" s="43" t="s">
        <v>228</v>
      </c>
      <c r="C41" s="44" t="s">
        <v>210</v>
      </c>
      <c r="D41" s="45" t="s">
        <v>229</v>
      </c>
      <c r="E41" s="46">
        <v>218500</v>
      </c>
      <c r="F41" s="47">
        <v>218500</v>
      </c>
      <c r="G41" s="47">
        <v>179100</v>
      </c>
      <c r="H41" s="47">
        <v>0</v>
      </c>
      <c r="I41" s="47">
        <v>0</v>
      </c>
      <c r="J41" s="46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6">
        <v>218500</v>
      </c>
    </row>
    <row r="42" spans="1:16" ht="89.25" x14ac:dyDescent="0.2">
      <c r="A42" s="43" t="s">
        <v>230</v>
      </c>
      <c r="B42" s="43" t="s">
        <v>231</v>
      </c>
      <c r="C42" s="44" t="s">
        <v>210</v>
      </c>
      <c r="D42" s="45" t="s">
        <v>232</v>
      </c>
      <c r="E42" s="46">
        <v>0</v>
      </c>
      <c r="F42" s="47">
        <v>0</v>
      </c>
      <c r="G42" s="47">
        <v>0</v>
      </c>
      <c r="H42" s="47">
        <v>0</v>
      </c>
      <c r="I42" s="47">
        <v>0</v>
      </c>
      <c r="J42" s="46">
        <v>3161937</v>
      </c>
      <c r="K42" s="47">
        <v>3161937</v>
      </c>
      <c r="L42" s="47">
        <v>0</v>
      </c>
      <c r="M42" s="47">
        <v>0</v>
      </c>
      <c r="N42" s="47">
        <v>0</v>
      </c>
      <c r="O42" s="47">
        <v>3161937</v>
      </c>
      <c r="P42" s="46">
        <v>3161937</v>
      </c>
    </row>
    <row r="43" spans="1:16" ht="89.25" x14ac:dyDescent="0.2">
      <c r="A43" s="43" t="s">
        <v>233</v>
      </c>
      <c r="B43" s="43" t="s">
        <v>234</v>
      </c>
      <c r="C43" s="44" t="s">
        <v>210</v>
      </c>
      <c r="D43" s="45" t="s">
        <v>235</v>
      </c>
      <c r="E43" s="46">
        <v>0</v>
      </c>
      <c r="F43" s="47">
        <v>0</v>
      </c>
      <c r="G43" s="47">
        <v>0</v>
      </c>
      <c r="H43" s="47">
        <v>0</v>
      </c>
      <c r="I43" s="47">
        <v>0</v>
      </c>
      <c r="J43" s="46">
        <v>12987795</v>
      </c>
      <c r="K43" s="47">
        <v>0</v>
      </c>
      <c r="L43" s="47">
        <v>0</v>
      </c>
      <c r="M43" s="47">
        <v>0</v>
      </c>
      <c r="N43" s="47">
        <v>0</v>
      </c>
      <c r="O43" s="47">
        <v>12987795</v>
      </c>
      <c r="P43" s="46">
        <v>12987795</v>
      </c>
    </row>
    <row r="44" spans="1:16" ht="89.25" x14ac:dyDescent="0.2">
      <c r="A44" s="43" t="s">
        <v>236</v>
      </c>
      <c r="B44" s="43" t="s">
        <v>237</v>
      </c>
      <c r="C44" s="44" t="s">
        <v>210</v>
      </c>
      <c r="D44" s="45" t="s">
        <v>238</v>
      </c>
      <c r="E44" s="46">
        <v>0</v>
      </c>
      <c r="F44" s="47">
        <v>0</v>
      </c>
      <c r="G44" s="47">
        <v>0</v>
      </c>
      <c r="H44" s="47">
        <v>0</v>
      </c>
      <c r="I44" s="47">
        <v>0</v>
      </c>
      <c r="J44" s="46">
        <v>149023</v>
      </c>
      <c r="K44" s="47">
        <v>0</v>
      </c>
      <c r="L44" s="47">
        <v>0</v>
      </c>
      <c r="M44" s="47">
        <v>0</v>
      </c>
      <c r="N44" s="47">
        <v>0</v>
      </c>
      <c r="O44" s="47">
        <v>149023</v>
      </c>
      <c r="P44" s="46">
        <v>149023</v>
      </c>
    </row>
    <row r="45" spans="1:16" ht="51" x14ac:dyDescent="0.2">
      <c r="A45" s="43" t="s">
        <v>239</v>
      </c>
      <c r="B45" s="43" t="s">
        <v>240</v>
      </c>
      <c r="C45" s="44" t="s">
        <v>210</v>
      </c>
      <c r="D45" s="45" t="s">
        <v>241</v>
      </c>
      <c r="E45" s="46">
        <v>0</v>
      </c>
      <c r="F45" s="47">
        <v>0</v>
      </c>
      <c r="G45" s="47">
        <v>0</v>
      </c>
      <c r="H45" s="47">
        <v>0</v>
      </c>
      <c r="I45" s="47">
        <v>0</v>
      </c>
      <c r="J45" s="46">
        <v>3235600</v>
      </c>
      <c r="K45" s="47">
        <v>0</v>
      </c>
      <c r="L45" s="47">
        <v>3235600</v>
      </c>
      <c r="M45" s="47">
        <v>0</v>
      </c>
      <c r="N45" s="47">
        <v>0</v>
      </c>
      <c r="O45" s="47">
        <v>0</v>
      </c>
      <c r="P45" s="46">
        <v>3235600</v>
      </c>
    </row>
    <row r="46" spans="1:16" ht="51" x14ac:dyDescent="0.2">
      <c r="A46" s="43" t="s">
        <v>242</v>
      </c>
      <c r="B46" s="43" t="s">
        <v>243</v>
      </c>
      <c r="C46" s="44" t="s">
        <v>210</v>
      </c>
      <c r="D46" s="45" t="s">
        <v>244</v>
      </c>
      <c r="E46" s="46">
        <v>4291600</v>
      </c>
      <c r="F46" s="47">
        <v>4291600</v>
      </c>
      <c r="G46" s="47">
        <v>3517705</v>
      </c>
      <c r="H46" s="47">
        <v>0</v>
      </c>
      <c r="I46" s="47">
        <v>0</v>
      </c>
      <c r="J46" s="46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6">
        <v>4291600</v>
      </c>
    </row>
    <row r="47" spans="1:16" ht="63.75" x14ac:dyDescent="0.2">
      <c r="A47" s="43" t="s">
        <v>245</v>
      </c>
      <c r="B47" s="43" t="s">
        <v>246</v>
      </c>
      <c r="C47" s="44" t="s">
        <v>210</v>
      </c>
      <c r="D47" s="45" t="s">
        <v>247</v>
      </c>
      <c r="E47" s="46">
        <v>0</v>
      </c>
      <c r="F47" s="47">
        <v>0</v>
      </c>
      <c r="G47" s="47">
        <v>0</v>
      </c>
      <c r="H47" s="47">
        <v>0</v>
      </c>
      <c r="I47" s="47">
        <v>0</v>
      </c>
      <c r="J47" s="46">
        <v>1082000</v>
      </c>
      <c r="K47" s="47">
        <v>0</v>
      </c>
      <c r="L47" s="47">
        <v>1082000</v>
      </c>
      <c r="M47" s="47">
        <v>0</v>
      </c>
      <c r="N47" s="47">
        <v>0</v>
      </c>
      <c r="O47" s="47">
        <v>0</v>
      </c>
      <c r="P47" s="46">
        <v>1082000</v>
      </c>
    </row>
    <row r="48" spans="1:16" ht="38.25" x14ac:dyDescent="0.2">
      <c r="A48" s="43" t="s">
        <v>248</v>
      </c>
      <c r="B48" s="43" t="s">
        <v>249</v>
      </c>
      <c r="C48" s="44" t="s">
        <v>250</v>
      </c>
      <c r="D48" s="45" t="s">
        <v>251</v>
      </c>
      <c r="E48" s="46">
        <v>579680</v>
      </c>
      <c r="F48" s="47">
        <v>579680</v>
      </c>
      <c r="G48" s="47">
        <v>0</v>
      </c>
      <c r="H48" s="47">
        <v>0</v>
      </c>
      <c r="I48" s="47">
        <v>0</v>
      </c>
      <c r="J48" s="46">
        <v>35000</v>
      </c>
      <c r="K48" s="47">
        <v>35000</v>
      </c>
      <c r="L48" s="47">
        <v>0</v>
      </c>
      <c r="M48" s="47">
        <v>0</v>
      </c>
      <c r="N48" s="47">
        <v>0</v>
      </c>
      <c r="O48" s="47">
        <v>35000</v>
      </c>
      <c r="P48" s="46">
        <v>614680</v>
      </c>
    </row>
    <row r="49" spans="1:16" ht="63.75" x14ac:dyDescent="0.2">
      <c r="A49" s="43" t="s">
        <v>252</v>
      </c>
      <c r="B49" s="43" t="s">
        <v>253</v>
      </c>
      <c r="C49" s="44" t="s">
        <v>250</v>
      </c>
      <c r="D49" s="45" t="s">
        <v>254</v>
      </c>
      <c r="E49" s="46">
        <v>2906980</v>
      </c>
      <c r="F49" s="47">
        <v>2906980</v>
      </c>
      <c r="G49" s="47">
        <v>0</v>
      </c>
      <c r="H49" s="47">
        <v>0</v>
      </c>
      <c r="I49" s="47">
        <v>0</v>
      </c>
      <c r="J49" s="46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6">
        <v>2906980</v>
      </c>
    </row>
    <row r="50" spans="1:16" x14ac:dyDescent="0.2">
      <c r="A50" s="43" t="s">
        <v>255</v>
      </c>
      <c r="B50" s="43" t="s">
        <v>256</v>
      </c>
      <c r="C50" s="44" t="s">
        <v>257</v>
      </c>
      <c r="D50" s="45" t="s">
        <v>258</v>
      </c>
      <c r="E50" s="46">
        <v>3556515</v>
      </c>
      <c r="F50" s="47">
        <v>3556515</v>
      </c>
      <c r="G50" s="47">
        <v>1993870</v>
      </c>
      <c r="H50" s="47">
        <v>885010</v>
      </c>
      <c r="I50" s="47">
        <v>0</v>
      </c>
      <c r="J50" s="46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6">
        <v>3556515</v>
      </c>
    </row>
    <row r="51" spans="1:16" x14ac:dyDescent="0.2">
      <c r="A51" s="43" t="s">
        <v>259</v>
      </c>
      <c r="B51" s="43" t="s">
        <v>260</v>
      </c>
      <c r="C51" s="44" t="s">
        <v>257</v>
      </c>
      <c r="D51" s="45" t="s">
        <v>261</v>
      </c>
      <c r="E51" s="46">
        <v>397970</v>
      </c>
      <c r="F51" s="47">
        <v>397970</v>
      </c>
      <c r="G51" s="47">
        <v>270910</v>
      </c>
      <c r="H51" s="47">
        <v>13630</v>
      </c>
      <c r="I51" s="47">
        <v>0</v>
      </c>
      <c r="J51" s="46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6">
        <v>397970</v>
      </c>
    </row>
    <row r="52" spans="1:16" ht="38.25" x14ac:dyDescent="0.2">
      <c r="A52" s="43" t="s">
        <v>262</v>
      </c>
      <c r="B52" s="43" t="s">
        <v>263</v>
      </c>
      <c r="C52" s="44" t="s">
        <v>264</v>
      </c>
      <c r="D52" s="45" t="s">
        <v>265</v>
      </c>
      <c r="E52" s="46">
        <v>15863095</v>
      </c>
      <c r="F52" s="47">
        <v>15863095</v>
      </c>
      <c r="G52" s="47">
        <v>6660280</v>
      </c>
      <c r="H52" s="47">
        <v>5611555</v>
      </c>
      <c r="I52" s="47">
        <v>0</v>
      </c>
      <c r="J52" s="46">
        <v>360000</v>
      </c>
      <c r="K52" s="47">
        <v>360000</v>
      </c>
      <c r="L52" s="47">
        <v>0</v>
      </c>
      <c r="M52" s="47">
        <v>0</v>
      </c>
      <c r="N52" s="47">
        <v>0</v>
      </c>
      <c r="O52" s="47">
        <v>360000</v>
      </c>
      <c r="P52" s="46">
        <v>16223095</v>
      </c>
    </row>
    <row r="53" spans="1:16" x14ac:dyDescent="0.2">
      <c r="A53" s="43" t="s">
        <v>266</v>
      </c>
      <c r="B53" s="43" t="s">
        <v>267</v>
      </c>
      <c r="C53" s="44" t="s">
        <v>268</v>
      </c>
      <c r="D53" s="45" t="s">
        <v>269</v>
      </c>
      <c r="E53" s="46">
        <v>773150</v>
      </c>
      <c r="F53" s="47">
        <v>773150</v>
      </c>
      <c r="G53" s="47">
        <v>0</v>
      </c>
      <c r="H53" s="47">
        <v>0</v>
      </c>
      <c r="I53" s="47">
        <v>0</v>
      </c>
      <c r="J53" s="46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6">
        <v>773150</v>
      </c>
    </row>
    <row r="54" spans="1:16" ht="38.25" x14ac:dyDescent="0.2">
      <c r="A54" s="43" t="s">
        <v>270</v>
      </c>
      <c r="B54" s="43" t="s">
        <v>271</v>
      </c>
      <c r="C54" s="44" t="s">
        <v>272</v>
      </c>
      <c r="D54" s="45" t="s">
        <v>273</v>
      </c>
      <c r="E54" s="46">
        <v>4609410</v>
      </c>
      <c r="F54" s="47">
        <v>4609410</v>
      </c>
      <c r="G54" s="47">
        <v>2599580</v>
      </c>
      <c r="H54" s="47">
        <v>1131130</v>
      </c>
      <c r="I54" s="47">
        <v>0</v>
      </c>
      <c r="J54" s="46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6">
        <v>4609410</v>
      </c>
    </row>
    <row r="55" spans="1:16" ht="25.5" x14ac:dyDescent="0.2">
      <c r="A55" s="43" t="s">
        <v>274</v>
      </c>
      <c r="B55" s="43" t="s">
        <v>275</v>
      </c>
      <c r="C55" s="44" t="s">
        <v>272</v>
      </c>
      <c r="D55" s="45" t="s">
        <v>276</v>
      </c>
      <c r="E55" s="46">
        <v>1556850</v>
      </c>
      <c r="F55" s="47">
        <v>1556850</v>
      </c>
      <c r="G55" s="47">
        <v>0</v>
      </c>
      <c r="H55" s="47">
        <v>0</v>
      </c>
      <c r="I55" s="47">
        <v>0</v>
      </c>
      <c r="J55" s="46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6">
        <v>1556850</v>
      </c>
    </row>
    <row r="56" spans="1:16" ht="38.25" x14ac:dyDescent="0.2">
      <c r="A56" s="43" t="s">
        <v>277</v>
      </c>
      <c r="B56" s="43" t="s">
        <v>278</v>
      </c>
      <c r="C56" s="44" t="s">
        <v>272</v>
      </c>
      <c r="D56" s="45" t="s">
        <v>279</v>
      </c>
      <c r="E56" s="46">
        <v>39040</v>
      </c>
      <c r="F56" s="47">
        <v>39040</v>
      </c>
      <c r="G56" s="47">
        <v>32000</v>
      </c>
      <c r="H56" s="47">
        <v>0</v>
      </c>
      <c r="I56" s="47">
        <v>0</v>
      </c>
      <c r="J56" s="46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6">
        <v>39040</v>
      </c>
    </row>
    <row r="57" spans="1:16" ht="38.25" x14ac:dyDescent="0.2">
      <c r="A57" s="43" t="s">
        <v>280</v>
      </c>
      <c r="B57" s="43" t="s">
        <v>281</v>
      </c>
      <c r="C57" s="44" t="s">
        <v>272</v>
      </c>
      <c r="D57" s="45" t="s">
        <v>282</v>
      </c>
      <c r="E57" s="46">
        <v>635000</v>
      </c>
      <c r="F57" s="47">
        <v>635000</v>
      </c>
      <c r="G57" s="47">
        <v>0</v>
      </c>
      <c r="H57" s="47">
        <v>0</v>
      </c>
      <c r="I57" s="47">
        <v>0</v>
      </c>
      <c r="J57" s="46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6">
        <v>635000</v>
      </c>
    </row>
    <row r="58" spans="1:16" x14ac:dyDescent="0.2">
      <c r="A58" s="43" t="s">
        <v>283</v>
      </c>
      <c r="B58" s="43" t="s">
        <v>284</v>
      </c>
      <c r="C58" s="44" t="s">
        <v>285</v>
      </c>
      <c r="D58" s="45" t="s">
        <v>286</v>
      </c>
      <c r="E58" s="46">
        <v>0</v>
      </c>
      <c r="F58" s="47">
        <v>0</v>
      </c>
      <c r="G58" s="47">
        <v>0</v>
      </c>
      <c r="H58" s="47">
        <v>0</v>
      </c>
      <c r="I58" s="47">
        <v>0</v>
      </c>
      <c r="J58" s="46">
        <v>826000</v>
      </c>
      <c r="K58" s="47">
        <v>826000</v>
      </c>
      <c r="L58" s="47">
        <v>0</v>
      </c>
      <c r="M58" s="47">
        <v>0</v>
      </c>
      <c r="N58" s="47">
        <v>0</v>
      </c>
      <c r="O58" s="47">
        <v>826000</v>
      </c>
      <c r="P58" s="46">
        <v>826000</v>
      </c>
    </row>
    <row r="59" spans="1:16" ht="38.25" x14ac:dyDescent="0.2">
      <c r="A59" s="37" t="s">
        <v>287</v>
      </c>
      <c r="B59" s="38"/>
      <c r="C59" s="39"/>
      <c r="D59" s="40" t="s">
        <v>288</v>
      </c>
      <c r="E59" s="41">
        <v>30044840</v>
      </c>
      <c r="F59" s="42">
        <v>30044840</v>
      </c>
      <c r="G59" s="42">
        <v>14369200</v>
      </c>
      <c r="H59" s="42">
        <v>959837</v>
      </c>
      <c r="I59" s="42">
        <v>0</v>
      </c>
      <c r="J59" s="41">
        <v>211426</v>
      </c>
      <c r="K59" s="42">
        <v>211426</v>
      </c>
      <c r="L59" s="42">
        <v>0</v>
      </c>
      <c r="M59" s="42">
        <v>0</v>
      </c>
      <c r="N59" s="42">
        <v>0</v>
      </c>
      <c r="O59" s="42">
        <v>211426</v>
      </c>
      <c r="P59" s="41">
        <v>30256266</v>
      </c>
    </row>
    <row r="60" spans="1:16" ht="38.25" x14ac:dyDescent="0.2">
      <c r="A60" s="37" t="s">
        <v>289</v>
      </c>
      <c r="B60" s="38"/>
      <c r="C60" s="39"/>
      <c r="D60" s="40" t="s">
        <v>288</v>
      </c>
      <c r="E60" s="41">
        <v>30044840</v>
      </c>
      <c r="F60" s="42">
        <v>30044840</v>
      </c>
      <c r="G60" s="42">
        <v>14369200</v>
      </c>
      <c r="H60" s="42">
        <v>959837</v>
      </c>
      <c r="I60" s="42">
        <v>0</v>
      </c>
      <c r="J60" s="41">
        <v>211426</v>
      </c>
      <c r="K60" s="42">
        <v>211426</v>
      </c>
      <c r="L60" s="42">
        <v>0</v>
      </c>
      <c r="M60" s="42">
        <v>0</v>
      </c>
      <c r="N60" s="42">
        <v>0</v>
      </c>
      <c r="O60" s="42">
        <v>211426</v>
      </c>
      <c r="P60" s="41">
        <v>30256266</v>
      </c>
    </row>
    <row r="61" spans="1:16" ht="38.25" x14ac:dyDescent="0.2">
      <c r="A61" s="43" t="s">
        <v>290</v>
      </c>
      <c r="B61" s="43" t="s">
        <v>188</v>
      </c>
      <c r="C61" s="44" t="s">
        <v>143</v>
      </c>
      <c r="D61" s="45" t="s">
        <v>189</v>
      </c>
      <c r="E61" s="46">
        <v>5880350</v>
      </c>
      <c r="F61" s="47">
        <v>5880350</v>
      </c>
      <c r="G61" s="47">
        <v>4701100</v>
      </c>
      <c r="H61" s="47">
        <v>0</v>
      </c>
      <c r="I61" s="47">
        <v>0</v>
      </c>
      <c r="J61" s="46">
        <v>78864</v>
      </c>
      <c r="K61" s="47">
        <v>78864</v>
      </c>
      <c r="L61" s="47">
        <v>0</v>
      </c>
      <c r="M61" s="47">
        <v>0</v>
      </c>
      <c r="N61" s="47">
        <v>0</v>
      </c>
      <c r="O61" s="47">
        <v>78864</v>
      </c>
      <c r="P61" s="46">
        <v>5959214</v>
      </c>
    </row>
    <row r="62" spans="1:16" ht="38.25" x14ac:dyDescent="0.2">
      <c r="A62" s="43" t="s">
        <v>291</v>
      </c>
      <c r="B62" s="43" t="s">
        <v>292</v>
      </c>
      <c r="C62" s="44" t="s">
        <v>202</v>
      </c>
      <c r="D62" s="45" t="s">
        <v>293</v>
      </c>
      <c r="E62" s="46">
        <v>30000</v>
      </c>
      <c r="F62" s="47">
        <v>30000</v>
      </c>
      <c r="G62" s="47">
        <v>0</v>
      </c>
      <c r="H62" s="47">
        <v>0</v>
      </c>
      <c r="I62" s="47">
        <v>0</v>
      </c>
      <c r="J62" s="46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6">
        <v>30000</v>
      </c>
    </row>
    <row r="63" spans="1:16" ht="38.25" x14ac:dyDescent="0.2">
      <c r="A63" s="43" t="s">
        <v>294</v>
      </c>
      <c r="B63" s="43" t="s">
        <v>295</v>
      </c>
      <c r="C63" s="44" t="s">
        <v>202</v>
      </c>
      <c r="D63" s="45" t="s">
        <v>296</v>
      </c>
      <c r="E63" s="46">
        <v>70290</v>
      </c>
      <c r="F63" s="47">
        <v>70290</v>
      </c>
      <c r="G63" s="47">
        <v>0</v>
      </c>
      <c r="H63" s="47">
        <v>0</v>
      </c>
      <c r="I63" s="47">
        <v>0</v>
      </c>
      <c r="J63" s="46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6">
        <v>70290</v>
      </c>
    </row>
    <row r="64" spans="1:16" ht="76.5" x14ac:dyDescent="0.2">
      <c r="A64" s="43" t="s">
        <v>297</v>
      </c>
      <c r="B64" s="43" t="s">
        <v>298</v>
      </c>
      <c r="C64" s="44" t="s">
        <v>250</v>
      </c>
      <c r="D64" s="45" t="s">
        <v>299</v>
      </c>
      <c r="E64" s="46">
        <v>13521244</v>
      </c>
      <c r="F64" s="47">
        <v>13521244</v>
      </c>
      <c r="G64" s="47">
        <v>9668100</v>
      </c>
      <c r="H64" s="47">
        <v>959837</v>
      </c>
      <c r="I64" s="47">
        <v>0</v>
      </c>
      <c r="J64" s="46">
        <v>132562</v>
      </c>
      <c r="K64" s="47">
        <v>132562</v>
      </c>
      <c r="L64" s="47">
        <v>0</v>
      </c>
      <c r="M64" s="47">
        <v>0</v>
      </c>
      <c r="N64" s="47">
        <v>0</v>
      </c>
      <c r="O64" s="47">
        <v>132562</v>
      </c>
      <c r="P64" s="46">
        <v>13653806</v>
      </c>
    </row>
    <row r="65" spans="1:16" ht="76.5" x14ac:dyDescent="0.2">
      <c r="A65" s="43" t="s">
        <v>300</v>
      </c>
      <c r="B65" s="43" t="s">
        <v>301</v>
      </c>
      <c r="C65" s="44" t="s">
        <v>191</v>
      </c>
      <c r="D65" s="45" t="s">
        <v>302</v>
      </c>
      <c r="E65" s="46">
        <v>2020000</v>
      </c>
      <c r="F65" s="47">
        <v>2020000</v>
      </c>
      <c r="G65" s="47">
        <v>0</v>
      </c>
      <c r="H65" s="47">
        <v>0</v>
      </c>
      <c r="I65" s="47">
        <v>0</v>
      </c>
      <c r="J65" s="46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6">
        <v>2020000</v>
      </c>
    </row>
    <row r="66" spans="1:16" ht="25.5" x14ac:dyDescent="0.2">
      <c r="A66" s="43" t="s">
        <v>303</v>
      </c>
      <c r="B66" s="43" t="s">
        <v>304</v>
      </c>
      <c r="C66" s="44" t="s">
        <v>305</v>
      </c>
      <c r="D66" s="45" t="s">
        <v>306</v>
      </c>
      <c r="E66" s="46">
        <v>1700000</v>
      </c>
      <c r="F66" s="47">
        <v>1700000</v>
      </c>
      <c r="G66" s="47">
        <v>0</v>
      </c>
      <c r="H66" s="47">
        <v>0</v>
      </c>
      <c r="I66" s="47">
        <v>0</v>
      </c>
      <c r="J66" s="46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6">
        <v>1700000</v>
      </c>
    </row>
    <row r="67" spans="1:16" ht="38.25" x14ac:dyDescent="0.2">
      <c r="A67" s="43" t="s">
        <v>307</v>
      </c>
      <c r="B67" s="43" t="s">
        <v>308</v>
      </c>
      <c r="C67" s="44" t="s">
        <v>305</v>
      </c>
      <c r="D67" s="45" t="s">
        <v>309</v>
      </c>
      <c r="E67" s="46">
        <v>270000</v>
      </c>
      <c r="F67" s="47">
        <v>270000</v>
      </c>
      <c r="G67" s="47">
        <v>0</v>
      </c>
      <c r="H67" s="47">
        <v>0</v>
      </c>
      <c r="I67" s="47">
        <v>0</v>
      </c>
      <c r="J67" s="46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6">
        <v>270000</v>
      </c>
    </row>
    <row r="68" spans="1:16" ht="25.5" x14ac:dyDescent="0.2">
      <c r="A68" s="43" t="s">
        <v>310</v>
      </c>
      <c r="B68" s="43" t="s">
        <v>311</v>
      </c>
      <c r="C68" s="44" t="s">
        <v>312</v>
      </c>
      <c r="D68" s="45" t="s">
        <v>313</v>
      </c>
      <c r="E68" s="46">
        <v>6552956</v>
      </c>
      <c r="F68" s="47">
        <v>6552956</v>
      </c>
      <c r="G68" s="47">
        <v>0</v>
      </c>
      <c r="H68" s="47">
        <v>0</v>
      </c>
      <c r="I68" s="47">
        <v>0</v>
      </c>
      <c r="J68" s="46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6">
        <v>6552956</v>
      </c>
    </row>
    <row r="69" spans="1:16" ht="25.5" x14ac:dyDescent="0.2">
      <c r="A69" s="37" t="s">
        <v>314</v>
      </c>
      <c r="B69" s="38"/>
      <c r="C69" s="39"/>
      <c r="D69" s="40" t="s">
        <v>315</v>
      </c>
      <c r="E69" s="41">
        <v>1544980</v>
      </c>
      <c r="F69" s="42">
        <v>1544980</v>
      </c>
      <c r="G69" s="42">
        <v>1190215</v>
      </c>
      <c r="H69" s="42">
        <v>23925</v>
      </c>
      <c r="I69" s="42">
        <v>0</v>
      </c>
      <c r="J69" s="41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1">
        <v>1544980</v>
      </c>
    </row>
    <row r="70" spans="1:16" ht="25.5" x14ac:dyDescent="0.2">
      <c r="A70" s="37" t="s">
        <v>316</v>
      </c>
      <c r="B70" s="38"/>
      <c r="C70" s="39"/>
      <c r="D70" s="40" t="s">
        <v>315</v>
      </c>
      <c r="E70" s="41">
        <v>1544980</v>
      </c>
      <c r="F70" s="42">
        <v>1544980</v>
      </c>
      <c r="G70" s="42">
        <v>1190215</v>
      </c>
      <c r="H70" s="42">
        <v>23925</v>
      </c>
      <c r="I70" s="42">
        <v>0</v>
      </c>
      <c r="J70" s="41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1">
        <v>1544980</v>
      </c>
    </row>
    <row r="71" spans="1:16" ht="38.25" x14ac:dyDescent="0.2">
      <c r="A71" s="43" t="s">
        <v>317</v>
      </c>
      <c r="B71" s="43" t="s">
        <v>188</v>
      </c>
      <c r="C71" s="44" t="s">
        <v>143</v>
      </c>
      <c r="D71" s="45" t="s">
        <v>189</v>
      </c>
      <c r="E71" s="46">
        <v>1529000</v>
      </c>
      <c r="F71" s="47">
        <v>1529000</v>
      </c>
      <c r="G71" s="47">
        <v>1190215</v>
      </c>
      <c r="H71" s="47">
        <v>23925</v>
      </c>
      <c r="I71" s="47">
        <v>0</v>
      </c>
      <c r="J71" s="46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6">
        <v>1529000</v>
      </c>
    </row>
    <row r="72" spans="1:16" ht="51" x14ac:dyDescent="0.2">
      <c r="A72" s="43" t="s">
        <v>318</v>
      </c>
      <c r="B72" s="43" t="s">
        <v>319</v>
      </c>
      <c r="C72" s="44" t="s">
        <v>250</v>
      </c>
      <c r="D72" s="45" t="s">
        <v>320</v>
      </c>
      <c r="E72" s="46">
        <v>15980</v>
      </c>
      <c r="F72" s="47">
        <v>15980</v>
      </c>
      <c r="G72" s="47">
        <v>0</v>
      </c>
      <c r="H72" s="47">
        <v>0</v>
      </c>
      <c r="I72" s="47">
        <v>0</v>
      </c>
      <c r="J72" s="46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6">
        <v>15980</v>
      </c>
    </row>
    <row r="73" spans="1:16" ht="38.25" x14ac:dyDescent="0.2">
      <c r="A73" s="37" t="s">
        <v>321</v>
      </c>
      <c r="B73" s="38"/>
      <c r="C73" s="39"/>
      <c r="D73" s="40" t="s">
        <v>322</v>
      </c>
      <c r="E73" s="41">
        <v>41812500</v>
      </c>
      <c r="F73" s="42">
        <v>16699562</v>
      </c>
      <c r="G73" s="42">
        <v>3098016</v>
      </c>
      <c r="H73" s="42">
        <v>1357200</v>
      </c>
      <c r="I73" s="42">
        <v>25112938</v>
      </c>
      <c r="J73" s="41">
        <v>2001205</v>
      </c>
      <c r="K73" s="42">
        <v>1637105</v>
      </c>
      <c r="L73" s="42">
        <v>364100</v>
      </c>
      <c r="M73" s="42">
        <v>0</v>
      </c>
      <c r="N73" s="42">
        <v>0</v>
      </c>
      <c r="O73" s="42">
        <v>1637105</v>
      </c>
      <c r="P73" s="41">
        <v>43813705</v>
      </c>
    </row>
    <row r="74" spans="1:16" ht="38.25" x14ac:dyDescent="0.2">
      <c r="A74" s="37" t="s">
        <v>323</v>
      </c>
      <c r="B74" s="38"/>
      <c r="C74" s="39"/>
      <c r="D74" s="40" t="s">
        <v>322</v>
      </c>
      <c r="E74" s="41">
        <v>41812500</v>
      </c>
      <c r="F74" s="42">
        <v>16699562</v>
      </c>
      <c r="G74" s="42">
        <v>3098016</v>
      </c>
      <c r="H74" s="42">
        <v>1357200</v>
      </c>
      <c r="I74" s="42">
        <v>25112938</v>
      </c>
      <c r="J74" s="41">
        <v>2001205</v>
      </c>
      <c r="K74" s="42">
        <v>1637105</v>
      </c>
      <c r="L74" s="42">
        <v>364100</v>
      </c>
      <c r="M74" s="42">
        <v>0</v>
      </c>
      <c r="N74" s="42">
        <v>0</v>
      </c>
      <c r="O74" s="42">
        <v>1637105</v>
      </c>
      <c r="P74" s="41">
        <v>43813705</v>
      </c>
    </row>
    <row r="75" spans="1:16" ht="38.25" x14ac:dyDescent="0.2">
      <c r="A75" s="43" t="s">
        <v>324</v>
      </c>
      <c r="B75" s="43" t="s">
        <v>188</v>
      </c>
      <c r="C75" s="44" t="s">
        <v>143</v>
      </c>
      <c r="D75" s="45" t="s">
        <v>189</v>
      </c>
      <c r="E75" s="46">
        <v>3994720</v>
      </c>
      <c r="F75" s="47">
        <v>3994720</v>
      </c>
      <c r="G75" s="47">
        <v>3098016</v>
      </c>
      <c r="H75" s="47">
        <v>93000</v>
      </c>
      <c r="I75" s="47">
        <v>0</v>
      </c>
      <c r="J75" s="46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6">
        <v>3994720</v>
      </c>
    </row>
    <row r="76" spans="1:16" x14ac:dyDescent="0.2">
      <c r="A76" s="43" t="s">
        <v>325</v>
      </c>
      <c r="B76" s="43" t="s">
        <v>326</v>
      </c>
      <c r="C76" s="44" t="s">
        <v>327</v>
      </c>
      <c r="D76" s="45" t="s">
        <v>328</v>
      </c>
      <c r="E76" s="46">
        <v>140000</v>
      </c>
      <c r="F76" s="47">
        <v>140000</v>
      </c>
      <c r="G76" s="47">
        <v>0</v>
      </c>
      <c r="H76" s="47">
        <v>0</v>
      </c>
      <c r="I76" s="47">
        <v>0</v>
      </c>
      <c r="J76" s="46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6">
        <v>140000</v>
      </c>
    </row>
    <row r="77" spans="1:16" ht="25.5" x14ac:dyDescent="0.2">
      <c r="A77" s="43" t="s">
        <v>329</v>
      </c>
      <c r="B77" s="43" t="s">
        <v>311</v>
      </c>
      <c r="C77" s="44" t="s">
        <v>312</v>
      </c>
      <c r="D77" s="45" t="s">
        <v>313</v>
      </c>
      <c r="E77" s="46">
        <v>600000</v>
      </c>
      <c r="F77" s="47">
        <v>600000</v>
      </c>
      <c r="G77" s="47">
        <v>0</v>
      </c>
      <c r="H77" s="47">
        <v>0</v>
      </c>
      <c r="I77" s="47">
        <v>0</v>
      </c>
      <c r="J77" s="46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6">
        <v>600000</v>
      </c>
    </row>
    <row r="78" spans="1:16" ht="25.5" x14ac:dyDescent="0.2">
      <c r="A78" s="43" t="s">
        <v>330</v>
      </c>
      <c r="B78" s="43" t="s">
        <v>331</v>
      </c>
      <c r="C78" s="44" t="s">
        <v>332</v>
      </c>
      <c r="D78" s="45" t="s">
        <v>333</v>
      </c>
      <c r="E78" s="46">
        <v>744642</v>
      </c>
      <c r="F78" s="47">
        <v>744642</v>
      </c>
      <c r="G78" s="47">
        <v>0</v>
      </c>
      <c r="H78" s="47">
        <v>0</v>
      </c>
      <c r="I78" s="47">
        <v>0</v>
      </c>
      <c r="J78" s="46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6">
        <v>744642</v>
      </c>
    </row>
    <row r="79" spans="1:16" ht="25.5" x14ac:dyDescent="0.2">
      <c r="A79" s="43" t="s">
        <v>334</v>
      </c>
      <c r="B79" s="43" t="s">
        <v>335</v>
      </c>
      <c r="C79" s="44" t="s">
        <v>336</v>
      </c>
      <c r="D79" s="45" t="s">
        <v>337</v>
      </c>
      <c r="E79" s="46">
        <v>2473235</v>
      </c>
      <c r="F79" s="47">
        <v>0</v>
      </c>
      <c r="G79" s="47">
        <v>0</v>
      </c>
      <c r="H79" s="47">
        <v>0</v>
      </c>
      <c r="I79" s="47">
        <v>2473235</v>
      </c>
      <c r="J79" s="46">
        <v>99800</v>
      </c>
      <c r="K79" s="47">
        <v>99800</v>
      </c>
      <c r="L79" s="47">
        <v>0</v>
      </c>
      <c r="M79" s="47">
        <v>0</v>
      </c>
      <c r="N79" s="47">
        <v>0</v>
      </c>
      <c r="O79" s="47">
        <v>99800</v>
      </c>
      <c r="P79" s="46">
        <v>2573035</v>
      </c>
    </row>
    <row r="80" spans="1:16" ht="51" x14ac:dyDescent="0.2">
      <c r="A80" s="43" t="s">
        <v>338</v>
      </c>
      <c r="B80" s="43" t="s">
        <v>339</v>
      </c>
      <c r="C80" s="44" t="s">
        <v>336</v>
      </c>
      <c r="D80" s="45" t="s">
        <v>340</v>
      </c>
      <c r="E80" s="46">
        <v>3683200</v>
      </c>
      <c r="F80" s="47">
        <v>0</v>
      </c>
      <c r="G80" s="47">
        <v>0</v>
      </c>
      <c r="H80" s="47">
        <v>0</v>
      </c>
      <c r="I80" s="47">
        <v>3683200</v>
      </c>
      <c r="J80" s="46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6">
        <v>3683200</v>
      </c>
    </row>
    <row r="81" spans="1:16" x14ac:dyDescent="0.2">
      <c r="A81" s="43" t="s">
        <v>341</v>
      </c>
      <c r="B81" s="43" t="s">
        <v>342</v>
      </c>
      <c r="C81" s="44" t="s">
        <v>336</v>
      </c>
      <c r="D81" s="45" t="s">
        <v>343</v>
      </c>
      <c r="E81" s="46">
        <v>29179945</v>
      </c>
      <c r="F81" s="47">
        <v>10720200</v>
      </c>
      <c r="G81" s="47">
        <v>0</v>
      </c>
      <c r="H81" s="47">
        <v>1264200</v>
      </c>
      <c r="I81" s="47">
        <v>18459745</v>
      </c>
      <c r="J81" s="46">
        <v>472400</v>
      </c>
      <c r="K81" s="47">
        <v>472400</v>
      </c>
      <c r="L81" s="47">
        <v>0</v>
      </c>
      <c r="M81" s="47">
        <v>0</v>
      </c>
      <c r="N81" s="47">
        <v>0</v>
      </c>
      <c r="O81" s="47">
        <v>472400</v>
      </c>
      <c r="P81" s="46">
        <v>29652345</v>
      </c>
    </row>
    <row r="82" spans="1:16" ht="25.5" x14ac:dyDescent="0.2">
      <c r="A82" s="43" t="s">
        <v>344</v>
      </c>
      <c r="B82" s="43" t="s">
        <v>345</v>
      </c>
      <c r="C82" s="44" t="s">
        <v>346</v>
      </c>
      <c r="D82" s="45" t="s">
        <v>347</v>
      </c>
      <c r="E82" s="46">
        <v>0</v>
      </c>
      <c r="F82" s="47">
        <v>0</v>
      </c>
      <c r="G82" s="47">
        <v>0</v>
      </c>
      <c r="H82" s="47">
        <v>0</v>
      </c>
      <c r="I82" s="47">
        <v>0</v>
      </c>
      <c r="J82" s="46">
        <v>1064905</v>
      </c>
      <c r="K82" s="47">
        <v>1064905</v>
      </c>
      <c r="L82" s="47">
        <v>0</v>
      </c>
      <c r="M82" s="47">
        <v>0</v>
      </c>
      <c r="N82" s="47">
        <v>0</v>
      </c>
      <c r="O82" s="47">
        <v>1064905</v>
      </c>
      <c r="P82" s="46">
        <v>1064905</v>
      </c>
    </row>
    <row r="83" spans="1:16" ht="32.25" customHeight="1" x14ac:dyDescent="0.2">
      <c r="A83" s="43" t="s">
        <v>348</v>
      </c>
      <c r="B83" s="43" t="s">
        <v>349</v>
      </c>
      <c r="C83" s="44" t="s">
        <v>350</v>
      </c>
      <c r="D83" s="45" t="s">
        <v>351</v>
      </c>
      <c r="E83" s="46">
        <v>400000</v>
      </c>
      <c r="F83" s="47">
        <v>400000</v>
      </c>
      <c r="G83" s="47">
        <v>0</v>
      </c>
      <c r="H83" s="47">
        <v>0</v>
      </c>
      <c r="I83" s="47">
        <v>0</v>
      </c>
      <c r="J83" s="46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6">
        <v>400000</v>
      </c>
    </row>
    <row r="84" spans="1:16" ht="25.5" x14ac:dyDescent="0.2">
      <c r="A84" s="43" t="s">
        <v>352</v>
      </c>
      <c r="B84" s="43" t="s">
        <v>353</v>
      </c>
      <c r="C84" s="44" t="s">
        <v>167</v>
      </c>
      <c r="D84" s="45" t="s">
        <v>354</v>
      </c>
      <c r="E84" s="46">
        <v>496758</v>
      </c>
      <c r="F84" s="47">
        <v>0</v>
      </c>
      <c r="G84" s="47">
        <v>0</v>
      </c>
      <c r="H84" s="47">
        <v>0</v>
      </c>
      <c r="I84" s="47">
        <v>496758</v>
      </c>
      <c r="J84" s="46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6">
        <v>496758</v>
      </c>
    </row>
    <row r="85" spans="1:16" ht="25.5" x14ac:dyDescent="0.2">
      <c r="A85" s="43" t="s">
        <v>355</v>
      </c>
      <c r="B85" s="43" t="s">
        <v>356</v>
      </c>
      <c r="C85" s="44" t="s">
        <v>357</v>
      </c>
      <c r="D85" s="45" t="s">
        <v>358</v>
      </c>
      <c r="E85" s="46">
        <v>100000</v>
      </c>
      <c r="F85" s="47">
        <v>100000</v>
      </c>
      <c r="G85" s="47">
        <v>0</v>
      </c>
      <c r="H85" s="47">
        <v>0</v>
      </c>
      <c r="I85" s="47">
        <v>0</v>
      </c>
      <c r="J85" s="46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6">
        <v>100000</v>
      </c>
    </row>
    <row r="86" spans="1:16" ht="25.5" x14ac:dyDescent="0.2">
      <c r="A86" s="43" t="s">
        <v>359</v>
      </c>
      <c r="B86" s="43" t="s">
        <v>360</v>
      </c>
      <c r="C86" s="44" t="s">
        <v>361</v>
      </c>
      <c r="D86" s="45" t="s">
        <v>362</v>
      </c>
      <c r="E86" s="46">
        <v>0</v>
      </c>
      <c r="F86" s="47">
        <v>0</v>
      </c>
      <c r="G86" s="47">
        <v>0</v>
      </c>
      <c r="H86" s="47">
        <v>0</v>
      </c>
      <c r="I86" s="47">
        <v>0</v>
      </c>
      <c r="J86" s="46">
        <v>364100</v>
      </c>
      <c r="K86" s="47">
        <v>0</v>
      </c>
      <c r="L86" s="47">
        <v>364100</v>
      </c>
      <c r="M86" s="47">
        <v>0</v>
      </c>
      <c r="N86" s="47">
        <v>0</v>
      </c>
      <c r="O86" s="47">
        <v>0</v>
      </c>
      <c r="P86" s="46">
        <v>364100</v>
      </c>
    </row>
    <row r="87" spans="1:16" ht="25.5" x14ac:dyDescent="0.2">
      <c r="A87" s="37" t="s">
        <v>363</v>
      </c>
      <c r="B87" s="38"/>
      <c r="C87" s="39"/>
      <c r="D87" s="40" t="s">
        <v>364</v>
      </c>
      <c r="E87" s="41">
        <v>1328500</v>
      </c>
      <c r="F87" s="42">
        <v>1328500</v>
      </c>
      <c r="G87" s="42">
        <v>931800</v>
      </c>
      <c r="H87" s="42">
        <v>77900</v>
      </c>
      <c r="I87" s="42">
        <v>0</v>
      </c>
      <c r="J87" s="41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1">
        <v>1328500</v>
      </c>
    </row>
    <row r="88" spans="1:16" ht="25.5" x14ac:dyDescent="0.2">
      <c r="A88" s="37" t="s">
        <v>365</v>
      </c>
      <c r="B88" s="38"/>
      <c r="C88" s="39"/>
      <c r="D88" s="40" t="s">
        <v>364</v>
      </c>
      <c r="E88" s="41">
        <v>1328500</v>
      </c>
      <c r="F88" s="42">
        <v>1328500</v>
      </c>
      <c r="G88" s="42">
        <v>931800</v>
      </c>
      <c r="H88" s="42">
        <v>77900</v>
      </c>
      <c r="I88" s="42">
        <v>0</v>
      </c>
      <c r="J88" s="41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1">
        <v>1328500</v>
      </c>
    </row>
    <row r="89" spans="1:16" ht="38.25" x14ac:dyDescent="0.2">
      <c r="A89" s="43" t="s">
        <v>366</v>
      </c>
      <c r="B89" s="43" t="s">
        <v>188</v>
      </c>
      <c r="C89" s="44" t="s">
        <v>143</v>
      </c>
      <c r="D89" s="45" t="s">
        <v>189</v>
      </c>
      <c r="E89" s="46">
        <v>1268500</v>
      </c>
      <c r="F89" s="47">
        <v>1268500</v>
      </c>
      <c r="G89" s="47">
        <v>931800</v>
      </c>
      <c r="H89" s="47">
        <v>77900</v>
      </c>
      <c r="I89" s="47">
        <v>0</v>
      </c>
      <c r="J89" s="46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6">
        <v>1268500</v>
      </c>
    </row>
    <row r="90" spans="1:16" x14ac:dyDescent="0.2">
      <c r="A90" s="43" t="s">
        <v>367</v>
      </c>
      <c r="B90" s="43" t="s">
        <v>162</v>
      </c>
      <c r="C90" s="44" t="s">
        <v>163</v>
      </c>
      <c r="D90" s="45" t="s">
        <v>164</v>
      </c>
      <c r="E90" s="46">
        <v>60000</v>
      </c>
      <c r="F90" s="47">
        <v>60000</v>
      </c>
      <c r="G90" s="47">
        <v>0</v>
      </c>
      <c r="H90" s="47">
        <v>0</v>
      </c>
      <c r="I90" s="47">
        <v>0</v>
      </c>
      <c r="J90" s="46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6">
        <v>60000</v>
      </c>
    </row>
    <row r="91" spans="1:16" ht="25.5" x14ac:dyDescent="0.2">
      <c r="A91" s="37" t="s">
        <v>368</v>
      </c>
      <c r="B91" s="38"/>
      <c r="C91" s="39"/>
      <c r="D91" s="40" t="s">
        <v>369</v>
      </c>
      <c r="E91" s="41">
        <v>1730000</v>
      </c>
      <c r="F91" s="42">
        <v>1730000</v>
      </c>
      <c r="G91" s="42">
        <v>1339440</v>
      </c>
      <c r="H91" s="42">
        <v>58000</v>
      </c>
      <c r="I91" s="42">
        <v>0</v>
      </c>
      <c r="J91" s="41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1">
        <v>1730000</v>
      </c>
    </row>
    <row r="92" spans="1:16" ht="25.5" x14ac:dyDescent="0.2">
      <c r="A92" s="37" t="s">
        <v>370</v>
      </c>
      <c r="B92" s="38"/>
      <c r="C92" s="39"/>
      <c r="D92" s="40" t="s">
        <v>369</v>
      </c>
      <c r="E92" s="41">
        <v>1730000</v>
      </c>
      <c r="F92" s="42">
        <v>1730000</v>
      </c>
      <c r="G92" s="42">
        <v>1339440</v>
      </c>
      <c r="H92" s="42">
        <v>58000</v>
      </c>
      <c r="I92" s="42">
        <v>0</v>
      </c>
      <c r="J92" s="41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1">
        <v>1730000</v>
      </c>
    </row>
    <row r="93" spans="1:16" ht="38.25" x14ac:dyDescent="0.2">
      <c r="A93" s="43" t="s">
        <v>371</v>
      </c>
      <c r="B93" s="43" t="s">
        <v>188</v>
      </c>
      <c r="C93" s="44" t="s">
        <v>143</v>
      </c>
      <c r="D93" s="45" t="s">
        <v>189</v>
      </c>
      <c r="E93" s="46">
        <v>1730000</v>
      </c>
      <c r="F93" s="47">
        <v>1730000</v>
      </c>
      <c r="G93" s="47">
        <v>1339440</v>
      </c>
      <c r="H93" s="47">
        <v>58000</v>
      </c>
      <c r="I93" s="47">
        <v>0</v>
      </c>
      <c r="J93" s="46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6">
        <v>1730000</v>
      </c>
    </row>
    <row r="94" spans="1:16" ht="25.5" x14ac:dyDescent="0.2">
      <c r="A94" s="37" t="s">
        <v>372</v>
      </c>
      <c r="B94" s="38"/>
      <c r="C94" s="39"/>
      <c r="D94" s="40" t="s">
        <v>373</v>
      </c>
      <c r="E94" s="41">
        <v>7537100</v>
      </c>
      <c r="F94" s="42">
        <v>5737100</v>
      </c>
      <c r="G94" s="42">
        <v>2176300</v>
      </c>
      <c r="H94" s="42">
        <v>92000</v>
      </c>
      <c r="I94" s="42">
        <v>0</v>
      </c>
      <c r="J94" s="41">
        <v>3369100</v>
      </c>
      <c r="K94" s="42">
        <v>3369100</v>
      </c>
      <c r="L94" s="42">
        <v>0</v>
      </c>
      <c r="M94" s="42">
        <v>0</v>
      </c>
      <c r="N94" s="42">
        <v>0</v>
      </c>
      <c r="O94" s="42">
        <v>3369100</v>
      </c>
      <c r="P94" s="41">
        <v>10906200</v>
      </c>
    </row>
    <row r="95" spans="1:16" ht="25.5" x14ac:dyDescent="0.2">
      <c r="A95" s="37" t="s">
        <v>374</v>
      </c>
      <c r="B95" s="38"/>
      <c r="C95" s="39"/>
      <c r="D95" s="40" t="s">
        <v>373</v>
      </c>
      <c r="E95" s="41">
        <v>7537100</v>
      </c>
      <c r="F95" s="42">
        <v>5737100</v>
      </c>
      <c r="G95" s="42">
        <v>2176300</v>
      </c>
      <c r="H95" s="42">
        <v>92000</v>
      </c>
      <c r="I95" s="42">
        <v>0</v>
      </c>
      <c r="J95" s="41">
        <v>3369100</v>
      </c>
      <c r="K95" s="42">
        <v>3369100</v>
      </c>
      <c r="L95" s="42">
        <v>0</v>
      </c>
      <c r="M95" s="42">
        <v>0</v>
      </c>
      <c r="N95" s="42">
        <v>0</v>
      </c>
      <c r="O95" s="42">
        <v>3369100</v>
      </c>
      <c r="P95" s="41">
        <v>10906200</v>
      </c>
    </row>
    <row r="96" spans="1:16" ht="38.25" x14ac:dyDescent="0.2">
      <c r="A96" s="43" t="s">
        <v>375</v>
      </c>
      <c r="B96" s="43" t="s">
        <v>188</v>
      </c>
      <c r="C96" s="44" t="s">
        <v>143</v>
      </c>
      <c r="D96" s="45" t="s">
        <v>189</v>
      </c>
      <c r="E96" s="46">
        <v>3039300</v>
      </c>
      <c r="F96" s="47">
        <v>3039300</v>
      </c>
      <c r="G96" s="47">
        <v>2176300</v>
      </c>
      <c r="H96" s="47">
        <v>92000</v>
      </c>
      <c r="I96" s="47">
        <v>0</v>
      </c>
      <c r="J96" s="46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6">
        <v>3039300</v>
      </c>
    </row>
    <row r="97" spans="1:16" x14ac:dyDescent="0.2">
      <c r="A97" s="43" t="s">
        <v>376</v>
      </c>
      <c r="B97" s="43" t="s">
        <v>377</v>
      </c>
      <c r="C97" s="44" t="s">
        <v>147</v>
      </c>
      <c r="D97" s="45" t="s">
        <v>378</v>
      </c>
      <c r="E97" s="46">
        <v>1800000</v>
      </c>
      <c r="F97" s="47">
        <v>0</v>
      </c>
      <c r="G97" s="47">
        <v>0</v>
      </c>
      <c r="H97" s="47">
        <v>0</v>
      </c>
      <c r="I97" s="47">
        <v>0</v>
      </c>
      <c r="J97" s="46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6">
        <v>1800000</v>
      </c>
    </row>
    <row r="98" spans="1:16" x14ac:dyDescent="0.2">
      <c r="A98" s="43" t="s">
        <v>379</v>
      </c>
      <c r="B98" s="43" t="s">
        <v>380</v>
      </c>
      <c r="C98" s="44" t="s">
        <v>146</v>
      </c>
      <c r="D98" s="45" t="s">
        <v>83</v>
      </c>
      <c r="E98" s="46">
        <v>1130800</v>
      </c>
      <c r="F98" s="47">
        <v>1130800</v>
      </c>
      <c r="G98" s="47">
        <v>0</v>
      </c>
      <c r="H98" s="47">
        <v>0</v>
      </c>
      <c r="I98" s="47">
        <v>0</v>
      </c>
      <c r="J98" s="46">
        <v>2530100</v>
      </c>
      <c r="K98" s="47">
        <v>2530100</v>
      </c>
      <c r="L98" s="47">
        <v>0</v>
      </c>
      <c r="M98" s="47">
        <v>0</v>
      </c>
      <c r="N98" s="47">
        <v>0</v>
      </c>
      <c r="O98" s="47">
        <v>2530100</v>
      </c>
      <c r="P98" s="46">
        <v>3660900</v>
      </c>
    </row>
    <row r="99" spans="1:16" ht="38.25" x14ac:dyDescent="0.2">
      <c r="A99" s="43" t="s">
        <v>381</v>
      </c>
      <c r="B99" s="43" t="s">
        <v>382</v>
      </c>
      <c r="C99" s="44" t="s">
        <v>146</v>
      </c>
      <c r="D99" s="45" t="s">
        <v>383</v>
      </c>
      <c r="E99" s="46">
        <v>1567000</v>
      </c>
      <c r="F99" s="47">
        <v>1567000</v>
      </c>
      <c r="G99" s="47">
        <v>0</v>
      </c>
      <c r="H99" s="47">
        <v>0</v>
      </c>
      <c r="I99" s="47">
        <v>0</v>
      </c>
      <c r="J99" s="46">
        <v>839000</v>
      </c>
      <c r="K99" s="47">
        <v>839000</v>
      </c>
      <c r="L99" s="47">
        <v>0</v>
      </c>
      <c r="M99" s="47">
        <v>0</v>
      </c>
      <c r="N99" s="47">
        <v>0</v>
      </c>
      <c r="O99" s="47">
        <v>839000</v>
      </c>
      <c r="P99" s="46">
        <v>2406000</v>
      </c>
    </row>
    <row r="100" spans="1:16" x14ac:dyDescent="0.2">
      <c r="A100" s="48" t="s">
        <v>74</v>
      </c>
      <c r="B100" s="49" t="s">
        <v>74</v>
      </c>
      <c r="C100" s="50" t="s">
        <v>74</v>
      </c>
      <c r="D100" s="51" t="s">
        <v>384</v>
      </c>
      <c r="E100" s="41">
        <v>390896602</v>
      </c>
      <c r="F100" s="41">
        <v>363533664</v>
      </c>
      <c r="G100" s="41">
        <v>197689279.18000001</v>
      </c>
      <c r="H100" s="41">
        <v>39051447</v>
      </c>
      <c r="I100" s="41">
        <v>25562938</v>
      </c>
      <c r="J100" s="41">
        <v>33691730</v>
      </c>
      <c r="K100" s="41">
        <v>15152312</v>
      </c>
      <c r="L100" s="41">
        <v>5402600</v>
      </c>
      <c r="M100" s="41">
        <v>0</v>
      </c>
      <c r="N100" s="41">
        <v>720900</v>
      </c>
      <c r="O100" s="41">
        <v>28289130</v>
      </c>
      <c r="P100" s="41">
        <v>424588332</v>
      </c>
    </row>
    <row r="101" spans="1:16" x14ac:dyDescent="0.2">
      <c r="D101" s="6" t="s">
        <v>77</v>
      </c>
      <c r="I101" s="6" t="s">
        <v>78</v>
      </c>
      <c r="J101" s="52"/>
      <c r="K101" s="52"/>
      <c r="L101" s="52"/>
      <c r="M101" s="52"/>
      <c r="N101" s="52"/>
      <c r="O101" s="52"/>
      <c r="P101" s="52"/>
    </row>
    <row r="102" spans="1:16" x14ac:dyDescent="0.2"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7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>
      <selection activeCell="C32" sqref="C32"/>
    </sheetView>
  </sheetViews>
  <sheetFormatPr defaultRowHeight="12.75" x14ac:dyDescent="0.2"/>
  <cols>
    <col min="1" max="2" width="20.7109375" style="3" customWidth="1"/>
    <col min="3" max="3" width="100.7109375" style="3" customWidth="1"/>
    <col min="4" max="4" width="20.7109375" style="3" customWidth="1"/>
    <col min="5" max="16384" width="9.140625" style="3"/>
  </cols>
  <sheetData>
    <row r="1" spans="1:4" x14ac:dyDescent="0.2">
      <c r="A1" s="53"/>
      <c r="C1" s="172" t="s">
        <v>385</v>
      </c>
      <c r="D1" s="173"/>
    </row>
    <row r="2" spans="1:4" ht="12.75" customHeight="1" x14ac:dyDescent="0.2">
      <c r="C2" s="129" t="s">
        <v>386</v>
      </c>
      <c r="D2" s="129"/>
    </row>
    <row r="3" spans="1:4" ht="22.5" customHeight="1" x14ac:dyDescent="0.2">
      <c r="C3" s="129"/>
      <c r="D3" s="129"/>
    </row>
    <row r="4" spans="1:4" x14ac:dyDescent="0.2">
      <c r="C4" s="5"/>
      <c r="D4" s="53"/>
    </row>
    <row r="5" spans="1:4" x14ac:dyDescent="0.2">
      <c r="A5" s="141" t="s">
        <v>387</v>
      </c>
      <c r="B5" s="131"/>
      <c r="C5" s="131"/>
      <c r="D5" s="131"/>
    </row>
    <row r="6" spans="1:4" x14ac:dyDescent="0.2">
      <c r="A6" s="174" t="s">
        <v>75</v>
      </c>
      <c r="B6" s="131"/>
      <c r="C6" s="131"/>
      <c r="D6" s="131"/>
    </row>
    <row r="7" spans="1:4" x14ac:dyDescent="0.2">
      <c r="A7" s="131" t="s">
        <v>76</v>
      </c>
      <c r="B7" s="131"/>
      <c r="C7" s="131"/>
      <c r="D7" s="131"/>
    </row>
    <row r="8" spans="1:4" ht="21.95" customHeight="1" x14ac:dyDescent="0.25">
      <c r="A8" s="56" t="s">
        <v>388</v>
      </c>
    </row>
    <row r="9" spans="1:4" x14ac:dyDescent="0.2">
      <c r="D9" s="5" t="s">
        <v>1</v>
      </c>
    </row>
    <row r="10" spans="1:4" ht="38.25" x14ac:dyDescent="0.2">
      <c r="A10" s="57" t="s">
        <v>389</v>
      </c>
      <c r="B10" s="175" t="s">
        <v>390</v>
      </c>
      <c r="C10" s="176"/>
      <c r="D10" s="58" t="s">
        <v>4</v>
      </c>
    </row>
    <row r="11" spans="1:4" x14ac:dyDescent="0.2">
      <c r="A11" s="59">
        <v>1</v>
      </c>
      <c r="B11" s="170">
        <v>2</v>
      </c>
      <c r="C11" s="171"/>
      <c r="D11" s="60">
        <v>3</v>
      </c>
    </row>
    <row r="12" spans="1:4" x14ac:dyDescent="0.2">
      <c r="A12" s="164" t="s">
        <v>391</v>
      </c>
      <c r="B12" s="153"/>
      <c r="C12" s="153"/>
      <c r="D12" s="153"/>
    </row>
    <row r="13" spans="1:4" x14ac:dyDescent="0.2">
      <c r="A13" s="61" t="s">
        <v>392</v>
      </c>
      <c r="B13" s="62" t="s">
        <v>72</v>
      </c>
      <c r="C13" s="63"/>
      <c r="D13" s="64">
        <f>D14</f>
        <v>18554500</v>
      </c>
    </row>
    <row r="14" spans="1:4" x14ac:dyDescent="0.2">
      <c r="A14" s="65" t="s">
        <v>393</v>
      </c>
      <c r="B14" s="66" t="s">
        <v>394</v>
      </c>
      <c r="C14" s="67"/>
      <c r="D14" s="68">
        <v>18554500</v>
      </c>
    </row>
    <row r="15" spans="1:4" x14ac:dyDescent="0.2">
      <c r="A15" s="69">
        <v>41033900</v>
      </c>
      <c r="B15" s="168" t="s">
        <v>395</v>
      </c>
      <c r="C15" s="169"/>
      <c r="D15" s="70">
        <f>D16</f>
        <v>64520900</v>
      </c>
    </row>
    <row r="16" spans="1:4" x14ac:dyDescent="0.2">
      <c r="A16" s="71" t="s">
        <v>393</v>
      </c>
      <c r="B16" s="166" t="s">
        <v>394</v>
      </c>
      <c r="C16" s="167"/>
      <c r="D16" s="68">
        <v>64520900</v>
      </c>
    </row>
    <row r="17" spans="1:4" x14ac:dyDescent="0.2">
      <c r="A17" s="69">
        <v>41035400</v>
      </c>
      <c r="B17" s="168" t="s">
        <v>89</v>
      </c>
      <c r="C17" s="169"/>
      <c r="D17" s="70">
        <f>D18</f>
        <v>218500</v>
      </c>
    </row>
    <row r="18" spans="1:4" x14ac:dyDescent="0.2">
      <c r="A18" s="71" t="s">
        <v>393</v>
      </c>
      <c r="B18" s="166" t="s">
        <v>394</v>
      </c>
      <c r="C18" s="167"/>
      <c r="D18" s="68">
        <v>218500</v>
      </c>
    </row>
    <row r="19" spans="1:4" ht="25.5" customHeight="1" x14ac:dyDescent="0.2">
      <c r="A19" s="69">
        <v>41036000</v>
      </c>
      <c r="B19" s="160" t="s">
        <v>90</v>
      </c>
      <c r="C19" s="161"/>
      <c r="D19" s="70">
        <f>D20</f>
        <v>1690600</v>
      </c>
    </row>
    <row r="20" spans="1:4" x14ac:dyDescent="0.2">
      <c r="A20" s="71" t="s">
        <v>393</v>
      </c>
      <c r="B20" s="166" t="s">
        <v>394</v>
      </c>
      <c r="C20" s="167"/>
      <c r="D20" s="68">
        <v>1690600</v>
      </c>
    </row>
    <row r="21" spans="1:4" ht="18" customHeight="1" x14ac:dyDescent="0.2">
      <c r="A21" s="69">
        <v>41036300</v>
      </c>
      <c r="B21" s="168" t="s">
        <v>91</v>
      </c>
      <c r="C21" s="169"/>
      <c r="D21" s="70">
        <f>D22</f>
        <v>4291600</v>
      </c>
    </row>
    <row r="22" spans="1:4" x14ac:dyDescent="0.2">
      <c r="A22" s="71" t="s">
        <v>393</v>
      </c>
      <c r="B22" s="166" t="s">
        <v>394</v>
      </c>
      <c r="C22" s="167"/>
      <c r="D22" s="68">
        <v>4291600</v>
      </c>
    </row>
    <row r="23" spans="1:4" x14ac:dyDescent="0.2">
      <c r="A23" s="69">
        <v>41051000</v>
      </c>
      <c r="B23" s="168" t="s">
        <v>84</v>
      </c>
      <c r="C23" s="169"/>
      <c r="D23" s="70">
        <f>D24</f>
        <v>706784</v>
      </c>
    </row>
    <row r="24" spans="1:4" x14ac:dyDescent="0.2">
      <c r="A24" s="72" t="s">
        <v>396</v>
      </c>
      <c r="B24" s="166" t="s">
        <v>397</v>
      </c>
      <c r="C24" s="167"/>
      <c r="D24" s="68">
        <f>272098+434686</f>
        <v>706784</v>
      </c>
    </row>
    <row r="25" spans="1:4" x14ac:dyDescent="0.2">
      <c r="A25" s="69">
        <v>41053900</v>
      </c>
      <c r="B25" s="160" t="s">
        <v>83</v>
      </c>
      <c r="C25" s="161"/>
      <c r="D25" s="70">
        <f>D26</f>
        <v>70290</v>
      </c>
    </row>
    <row r="26" spans="1:4" ht="24.75" customHeight="1" x14ac:dyDescent="0.2">
      <c r="A26" s="72" t="s">
        <v>396</v>
      </c>
      <c r="B26" s="162" t="s">
        <v>398</v>
      </c>
      <c r="C26" s="163"/>
      <c r="D26" s="68">
        <f>56562+13728</f>
        <v>70290</v>
      </c>
    </row>
    <row r="27" spans="1:4" x14ac:dyDescent="0.2">
      <c r="A27" s="164" t="s">
        <v>399</v>
      </c>
      <c r="B27" s="153"/>
      <c r="C27" s="153"/>
      <c r="D27" s="153"/>
    </row>
    <row r="28" spans="1:4" ht="28.5" customHeight="1" x14ac:dyDescent="0.2">
      <c r="A28" s="69">
        <v>41037400</v>
      </c>
      <c r="B28" s="165" t="s">
        <v>92</v>
      </c>
      <c r="C28" s="161"/>
      <c r="D28" s="73">
        <f>D29</f>
        <v>541000</v>
      </c>
    </row>
    <row r="29" spans="1:4" x14ac:dyDescent="0.2">
      <c r="A29" s="71" t="s">
        <v>393</v>
      </c>
      <c r="B29" s="166" t="s">
        <v>394</v>
      </c>
      <c r="C29" s="167"/>
      <c r="D29" s="74">
        <v>541000</v>
      </c>
    </row>
    <row r="30" spans="1:4" x14ac:dyDescent="0.2">
      <c r="A30" s="75" t="s">
        <v>74</v>
      </c>
      <c r="B30" s="76" t="s">
        <v>400</v>
      </c>
      <c r="C30" s="77"/>
      <c r="D30" s="78">
        <f>D31+D32</f>
        <v>90594174</v>
      </c>
    </row>
    <row r="31" spans="1:4" x14ac:dyDescent="0.2">
      <c r="A31" s="75" t="s">
        <v>74</v>
      </c>
      <c r="B31" s="76" t="s">
        <v>401</v>
      </c>
      <c r="C31" s="77"/>
      <c r="D31" s="78">
        <f>D13+D15+D25+D23+D17+D19+D21</f>
        <v>90053174</v>
      </c>
    </row>
    <row r="32" spans="1:4" x14ac:dyDescent="0.2">
      <c r="A32" s="75" t="s">
        <v>74</v>
      </c>
      <c r="B32" s="76" t="s">
        <v>402</v>
      </c>
      <c r="C32" s="77"/>
      <c r="D32" s="78">
        <f>D29</f>
        <v>541000</v>
      </c>
    </row>
    <row r="34" spans="1:4" ht="12.75" customHeight="1" x14ac:dyDescent="0.25">
      <c r="A34" s="56" t="s">
        <v>403</v>
      </c>
      <c r="D34" s="5" t="s">
        <v>1</v>
      </c>
    </row>
    <row r="35" spans="1:4" ht="63.75" x14ac:dyDescent="0.2">
      <c r="A35" s="79" t="s">
        <v>404</v>
      </c>
      <c r="B35" s="79" t="s">
        <v>405</v>
      </c>
      <c r="C35" s="79" t="s">
        <v>406</v>
      </c>
      <c r="D35" s="79" t="s">
        <v>4</v>
      </c>
    </row>
    <row r="36" spans="1:4" x14ac:dyDescent="0.2">
      <c r="A36" s="80">
        <v>1</v>
      </c>
      <c r="B36" s="80">
        <v>2</v>
      </c>
      <c r="C36" s="80">
        <v>3</v>
      </c>
      <c r="D36" s="80">
        <v>4</v>
      </c>
    </row>
    <row r="37" spans="1:4" x14ac:dyDescent="0.2">
      <c r="A37" s="151" t="s">
        <v>407</v>
      </c>
      <c r="B37" s="152"/>
      <c r="C37" s="152"/>
      <c r="D37" s="152"/>
    </row>
    <row r="38" spans="1:4" x14ac:dyDescent="0.2">
      <c r="A38" s="81" t="s">
        <v>379</v>
      </c>
      <c r="B38" s="149" t="s">
        <v>380</v>
      </c>
      <c r="C38" s="82" t="s">
        <v>83</v>
      </c>
      <c r="D38" s="83">
        <f>D39</f>
        <v>1130800</v>
      </c>
    </row>
    <row r="39" spans="1:4" x14ac:dyDescent="0.2">
      <c r="A39" s="150" t="s">
        <v>396</v>
      </c>
      <c r="B39" s="149"/>
      <c r="C39" s="84" t="s">
        <v>408</v>
      </c>
      <c r="D39" s="83">
        <f>D40+D41</f>
        <v>1130800</v>
      </c>
    </row>
    <row r="40" spans="1:4" ht="30" customHeight="1" x14ac:dyDescent="0.2">
      <c r="A40" s="150"/>
      <c r="B40" s="149"/>
      <c r="C40" s="85" t="s">
        <v>409</v>
      </c>
      <c r="D40" s="86">
        <v>110700</v>
      </c>
    </row>
    <row r="41" spans="1:4" ht="30" customHeight="1" x14ac:dyDescent="0.2">
      <c r="A41" s="150"/>
      <c r="B41" s="149"/>
      <c r="C41" s="85" t="s">
        <v>410</v>
      </c>
      <c r="D41" s="87">
        <v>1020100</v>
      </c>
    </row>
    <row r="42" spans="1:4" ht="31.5" customHeight="1" x14ac:dyDescent="0.2">
      <c r="A42" s="81" t="s">
        <v>381</v>
      </c>
      <c r="B42" s="143">
        <v>9800</v>
      </c>
      <c r="C42" s="82" t="s">
        <v>383</v>
      </c>
      <c r="D42" s="88">
        <f>D43</f>
        <v>1567000</v>
      </c>
    </row>
    <row r="43" spans="1:4" ht="18" customHeight="1" x14ac:dyDescent="0.2">
      <c r="A43" s="146" t="s">
        <v>393</v>
      </c>
      <c r="B43" s="144"/>
      <c r="C43" s="89" t="s">
        <v>394</v>
      </c>
      <c r="D43" s="88">
        <f>D44+D45+D46+D47+D48+D49+D50+D51+D52+D53</f>
        <v>1567000</v>
      </c>
    </row>
    <row r="44" spans="1:4" ht="30" customHeight="1" x14ac:dyDescent="0.2">
      <c r="A44" s="147"/>
      <c r="B44" s="144"/>
      <c r="C44" s="90" t="s">
        <v>411</v>
      </c>
      <c r="D44" s="87">
        <v>50000</v>
      </c>
    </row>
    <row r="45" spans="1:4" ht="21" customHeight="1" x14ac:dyDescent="0.2">
      <c r="A45" s="147"/>
      <c r="B45" s="144"/>
      <c r="C45" s="91" t="s">
        <v>412</v>
      </c>
      <c r="D45" s="87">
        <v>200000</v>
      </c>
    </row>
    <row r="46" spans="1:4" ht="19.5" customHeight="1" x14ac:dyDescent="0.2">
      <c r="A46" s="147"/>
      <c r="B46" s="144"/>
      <c r="C46" s="91" t="s">
        <v>413</v>
      </c>
      <c r="D46" s="87">
        <v>200000</v>
      </c>
    </row>
    <row r="47" spans="1:4" ht="18" customHeight="1" x14ac:dyDescent="0.2">
      <c r="A47" s="147"/>
      <c r="B47" s="144"/>
      <c r="C47" s="91" t="s">
        <v>414</v>
      </c>
      <c r="D47" s="87">
        <v>200000</v>
      </c>
    </row>
    <row r="48" spans="1:4" ht="22.5" customHeight="1" x14ac:dyDescent="0.2">
      <c r="A48" s="147"/>
      <c r="B48" s="144"/>
      <c r="C48" s="91" t="s">
        <v>415</v>
      </c>
      <c r="D48" s="87">
        <v>200000</v>
      </c>
    </row>
    <row r="49" spans="1:4" ht="21" customHeight="1" x14ac:dyDescent="0.2">
      <c r="A49" s="147"/>
      <c r="B49" s="144"/>
      <c r="C49" s="91" t="s">
        <v>416</v>
      </c>
      <c r="D49" s="87">
        <v>200000</v>
      </c>
    </row>
    <row r="50" spans="1:4" ht="20.25" customHeight="1" x14ac:dyDescent="0.2">
      <c r="A50" s="147"/>
      <c r="B50" s="144"/>
      <c r="C50" s="91" t="s">
        <v>417</v>
      </c>
      <c r="D50" s="87">
        <v>200000</v>
      </c>
    </row>
    <row r="51" spans="1:4" ht="20.25" customHeight="1" x14ac:dyDescent="0.2">
      <c r="A51" s="147"/>
      <c r="B51" s="144"/>
      <c r="C51" s="91" t="s">
        <v>418</v>
      </c>
      <c r="D51" s="87">
        <v>67000</v>
      </c>
    </row>
    <row r="52" spans="1:4" ht="20.25" customHeight="1" x14ac:dyDescent="0.2">
      <c r="A52" s="147"/>
      <c r="B52" s="144"/>
      <c r="C52" s="91" t="s">
        <v>419</v>
      </c>
      <c r="D52" s="87">
        <v>100000</v>
      </c>
    </row>
    <row r="53" spans="1:4" ht="20.25" customHeight="1" x14ac:dyDescent="0.2">
      <c r="A53" s="148"/>
      <c r="B53" s="145"/>
      <c r="C53" s="91" t="s">
        <v>420</v>
      </c>
      <c r="D53" s="87">
        <v>150000</v>
      </c>
    </row>
    <row r="54" spans="1:4" ht="20.100000000000001" customHeight="1" x14ac:dyDescent="0.2">
      <c r="A54" s="151" t="s">
        <v>421</v>
      </c>
      <c r="B54" s="152"/>
      <c r="C54" s="152"/>
      <c r="D54" s="153"/>
    </row>
    <row r="55" spans="1:4" ht="20.100000000000001" customHeight="1" x14ac:dyDescent="0.2">
      <c r="A55" s="149" t="s">
        <v>379</v>
      </c>
      <c r="B55" s="143">
        <v>9770</v>
      </c>
      <c r="C55" s="82" t="s">
        <v>83</v>
      </c>
      <c r="D55" s="92">
        <f>D56+D60</f>
        <v>2530100</v>
      </c>
    </row>
    <row r="56" spans="1:4" ht="20.100000000000001" customHeight="1" x14ac:dyDescent="0.2">
      <c r="A56" s="149"/>
      <c r="B56" s="144"/>
      <c r="C56" s="154" t="s">
        <v>410</v>
      </c>
      <c r="D56" s="157">
        <v>1530100</v>
      </c>
    </row>
    <row r="57" spans="1:4" ht="20.100000000000001" customHeight="1" x14ac:dyDescent="0.2">
      <c r="A57" s="146" t="s">
        <v>396</v>
      </c>
      <c r="B57" s="144"/>
      <c r="C57" s="155"/>
      <c r="D57" s="158"/>
    </row>
    <row r="58" spans="1:4" ht="6.75" customHeight="1" x14ac:dyDescent="0.2">
      <c r="A58" s="147"/>
      <c r="B58" s="144"/>
      <c r="C58" s="156"/>
      <c r="D58" s="159"/>
    </row>
    <row r="59" spans="1:4" ht="19.5" hidden="1" customHeight="1" x14ac:dyDescent="0.2">
      <c r="A59" s="147"/>
      <c r="B59" s="144"/>
      <c r="C59" s="93"/>
      <c r="D59" s="93"/>
    </row>
    <row r="60" spans="1:4" ht="26.25" customHeight="1" x14ac:dyDescent="0.2">
      <c r="A60" s="148"/>
      <c r="B60" s="145"/>
      <c r="C60" s="94" t="s">
        <v>422</v>
      </c>
      <c r="D60" s="95">
        <v>1000000</v>
      </c>
    </row>
    <row r="61" spans="1:4" ht="27.75" customHeight="1" x14ac:dyDescent="0.2">
      <c r="A61" s="81" t="s">
        <v>381</v>
      </c>
      <c r="B61" s="143">
        <v>9800</v>
      </c>
      <c r="C61" s="96" t="s">
        <v>383</v>
      </c>
      <c r="D61" s="92">
        <f>D62</f>
        <v>839000</v>
      </c>
    </row>
    <row r="62" spans="1:4" ht="19.5" customHeight="1" x14ac:dyDescent="0.2">
      <c r="A62" s="146" t="s">
        <v>393</v>
      </c>
      <c r="B62" s="144"/>
      <c r="C62" s="89" t="s">
        <v>394</v>
      </c>
      <c r="D62" s="92">
        <f>D63+D64+D65+D66+D67</f>
        <v>839000</v>
      </c>
    </row>
    <row r="63" spans="1:4" ht="19.5" customHeight="1" x14ac:dyDescent="0.2">
      <c r="A63" s="147"/>
      <c r="B63" s="144"/>
      <c r="C63" s="91" t="s">
        <v>423</v>
      </c>
      <c r="D63" s="95">
        <v>200000</v>
      </c>
    </row>
    <row r="64" spans="1:4" ht="19.5" customHeight="1" x14ac:dyDescent="0.2">
      <c r="A64" s="147"/>
      <c r="B64" s="144"/>
      <c r="C64" s="91" t="s">
        <v>424</v>
      </c>
      <c r="D64" s="95">
        <v>200000</v>
      </c>
    </row>
    <row r="65" spans="1:4" ht="19.5" customHeight="1" x14ac:dyDescent="0.2">
      <c r="A65" s="147"/>
      <c r="B65" s="144"/>
      <c r="C65" s="91" t="s">
        <v>425</v>
      </c>
      <c r="D65" s="95">
        <v>200000</v>
      </c>
    </row>
    <row r="66" spans="1:4" ht="19.5" customHeight="1" x14ac:dyDescent="0.2">
      <c r="A66" s="147"/>
      <c r="B66" s="144"/>
      <c r="C66" s="91" t="s">
        <v>426</v>
      </c>
      <c r="D66" s="95">
        <v>200000</v>
      </c>
    </row>
    <row r="67" spans="1:4" ht="19.5" customHeight="1" x14ac:dyDescent="0.2">
      <c r="A67" s="148"/>
      <c r="B67" s="145"/>
      <c r="C67" s="91" t="s">
        <v>418</v>
      </c>
      <c r="D67" s="95">
        <v>39000</v>
      </c>
    </row>
    <row r="68" spans="1:4" x14ac:dyDescent="0.2">
      <c r="A68" s="97" t="s">
        <v>74</v>
      </c>
      <c r="B68" s="97" t="s">
        <v>74</v>
      </c>
      <c r="C68" s="76" t="s">
        <v>400</v>
      </c>
      <c r="D68" s="98">
        <f>D69+D70</f>
        <v>6066900</v>
      </c>
    </row>
    <row r="69" spans="1:4" x14ac:dyDescent="0.2">
      <c r="A69" s="97" t="s">
        <v>74</v>
      </c>
      <c r="B69" s="97" t="s">
        <v>74</v>
      </c>
      <c r="C69" s="76" t="s">
        <v>401</v>
      </c>
      <c r="D69" s="98">
        <f>D38+D42</f>
        <v>2697800</v>
      </c>
    </row>
    <row r="70" spans="1:4" x14ac:dyDescent="0.2">
      <c r="A70" s="97" t="s">
        <v>74</v>
      </c>
      <c r="B70" s="97" t="s">
        <v>74</v>
      </c>
      <c r="C70" s="76" t="s">
        <v>402</v>
      </c>
      <c r="D70" s="98">
        <f>D55+D61</f>
        <v>3369100</v>
      </c>
    </row>
    <row r="72" spans="1:4" x14ac:dyDescent="0.2">
      <c r="A72" s="141" t="s">
        <v>427</v>
      </c>
      <c r="B72" s="141"/>
      <c r="C72" s="141"/>
      <c r="D72" s="141"/>
    </row>
  </sheetData>
  <mergeCells count="37">
    <mergeCell ref="B18:C18"/>
    <mergeCell ref="C1:D1"/>
    <mergeCell ref="C2:D3"/>
    <mergeCell ref="A5:D5"/>
    <mergeCell ref="A6:D6"/>
    <mergeCell ref="A7:D7"/>
    <mergeCell ref="B10:C10"/>
    <mergeCell ref="B11:C11"/>
    <mergeCell ref="A12:D12"/>
    <mergeCell ref="B15:C15"/>
    <mergeCell ref="B16:C16"/>
    <mergeCell ref="B17:C17"/>
    <mergeCell ref="A37:D37"/>
    <mergeCell ref="B19:C19"/>
    <mergeCell ref="B20:C20"/>
    <mergeCell ref="B21:C21"/>
    <mergeCell ref="B22:C22"/>
    <mergeCell ref="B23:C23"/>
    <mergeCell ref="B24:C24"/>
    <mergeCell ref="B25:C25"/>
    <mergeCell ref="B26:C26"/>
    <mergeCell ref="A27:D27"/>
    <mergeCell ref="B28:C28"/>
    <mergeCell ref="B29:C29"/>
    <mergeCell ref="B61:B67"/>
    <mergeCell ref="A62:A67"/>
    <mergeCell ref="A72:D72"/>
    <mergeCell ref="B38:B41"/>
    <mergeCell ref="A39:A41"/>
    <mergeCell ref="B42:B53"/>
    <mergeCell ref="A43:A53"/>
    <mergeCell ref="A54:D54"/>
    <mergeCell ref="A55:A56"/>
    <mergeCell ref="B55:B60"/>
    <mergeCell ref="C56:C58"/>
    <mergeCell ref="D56:D58"/>
    <mergeCell ref="A57:A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5" workbookViewId="0">
      <selection activeCell="D23" sqref="D23:D25"/>
    </sheetView>
  </sheetViews>
  <sheetFormatPr defaultRowHeight="12.75" x14ac:dyDescent="0.2"/>
  <cols>
    <col min="1" max="1" width="13.140625" style="3" customWidth="1"/>
    <col min="2" max="3" width="12" style="3" customWidth="1"/>
    <col min="4" max="4" width="47.42578125" style="3" customWidth="1"/>
    <col min="5" max="5" width="40.7109375" style="3" customWidth="1"/>
    <col min="6" max="7" width="13.7109375" style="3" customWidth="1"/>
    <col min="8" max="8" width="15.5703125" style="3" customWidth="1"/>
    <col min="9" max="9" width="13.7109375" style="3" customWidth="1"/>
    <col min="10" max="10" width="14.7109375" style="3" customWidth="1"/>
    <col min="11" max="12" width="10.42578125" style="3" bestFit="1" customWidth="1"/>
    <col min="13" max="16384" width="9.140625" style="3"/>
  </cols>
  <sheetData>
    <row r="1" spans="1:10" x14ac:dyDescent="0.2">
      <c r="H1" s="3" t="s">
        <v>428</v>
      </c>
    </row>
    <row r="2" spans="1:10" ht="12.75" customHeight="1" x14ac:dyDescent="0.2">
      <c r="H2" s="129" t="s">
        <v>429</v>
      </c>
      <c r="I2" s="129"/>
      <c r="J2" s="129"/>
    </row>
    <row r="3" spans="1:10" x14ac:dyDescent="0.2">
      <c r="H3" s="129"/>
      <c r="I3" s="129"/>
      <c r="J3" s="129"/>
    </row>
    <row r="4" spans="1:10" x14ac:dyDescent="0.2">
      <c r="H4" s="129"/>
      <c r="I4" s="129"/>
      <c r="J4" s="129"/>
    </row>
    <row r="5" spans="1:10" x14ac:dyDescent="0.2">
      <c r="A5" s="141" t="s">
        <v>430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x14ac:dyDescent="0.2">
      <c r="A6" s="141" t="s">
        <v>431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0" x14ac:dyDescent="0.2">
      <c r="A7" s="25" t="s">
        <v>75</v>
      </c>
    </row>
    <row r="8" spans="1:10" x14ac:dyDescent="0.2">
      <c r="A8" s="3" t="s">
        <v>76</v>
      </c>
      <c r="J8" s="5"/>
    </row>
    <row r="9" spans="1:10" ht="89.25" x14ac:dyDescent="0.2">
      <c r="A9" s="99" t="s">
        <v>128</v>
      </c>
      <c r="B9" s="99" t="s">
        <v>129</v>
      </c>
      <c r="C9" s="99" t="s">
        <v>130</v>
      </c>
      <c r="D9" s="7" t="s">
        <v>131</v>
      </c>
      <c r="E9" s="7" t="s">
        <v>432</v>
      </c>
      <c r="F9" s="7" t="s">
        <v>433</v>
      </c>
      <c r="G9" s="7" t="s">
        <v>434</v>
      </c>
      <c r="H9" s="7" t="s">
        <v>435</v>
      </c>
      <c r="I9" s="7" t="s">
        <v>436</v>
      </c>
      <c r="J9" s="7" t="s">
        <v>437</v>
      </c>
    </row>
    <row r="10" spans="1:10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 x14ac:dyDescent="0.2">
      <c r="A11" s="37" t="s">
        <v>138</v>
      </c>
      <c r="B11" s="38"/>
      <c r="C11" s="39"/>
      <c r="D11" s="40" t="s">
        <v>139</v>
      </c>
      <c r="E11" s="38"/>
      <c r="F11" s="38"/>
      <c r="G11" s="100">
        <f>SUM(G12:G15)</f>
        <v>2371115</v>
      </c>
      <c r="H11" s="100">
        <f t="shared" ref="H11:I11" si="0">SUM(H12:H15)</f>
        <v>0</v>
      </c>
      <c r="I11" s="100">
        <f t="shared" si="0"/>
        <v>2371115</v>
      </c>
      <c r="J11" s="38"/>
    </row>
    <row r="12" spans="1:10" ht="51" x14ac:dyDescent="0.2">
      <c r="A12" s="43" t="s">
        <v>141</v>
      </c>
      <c r="B12" s="43" t="s">
        <v>142</v>
      </c>
      <c r="C12" s="44" t="s">
        <v>143</v>
      </c>
      <c r="D12" s="45" t="s">
        <v>144</v>
      </c>
      <c r="E12" s="101" t="s">
        <v>438</v>
      </c>
      <c r="F12" s="101" t="s">
        <v>439</v>
      </c>
      <c r="G12" s="102">
        <v>130000</v>
      </c>
      <c r="H12" s="102">
        <v>0</v>
      </c>
      <c r="I12" s="102">
        <v>130000</v>
      </c>
      <c r="J12" s="7">
        <v>100</v>
      </c>
    </row>
    <row r="13" spans="1:10" ht="25.5" x14ac:dyDescent="0.2">
      <c r="A13" s="43" t="s">
        <v>149</v>
      </c>
      <c r="B13" s="43" t="s">
        <v>150</v>
      </c>
      <c r="C13" s="44" t="s">
        <v>151</v>
      </c>
      <c r="D13" s="45" t="s">
        <v>152</v>
      </c>
      <c r="E13" s="101" t="s">
        <v>438</v>
      </c>
      <c r="F13" s="101" t="s">
        <v>439</v>
      </c>
      <c r="G13" s="102">
        <v>50000</v>
      </c>
      <c r="H13" s="102">
        <v>0</v>
      </c>
      <c r="I13" s="102">
        <v>50000</v>
      </c>
      <c r="J13" s="7">
        <v>100</v>
      </c>
    </row>
    <row r="14" spans="1:10" ht="51" x14ac:dyDescent="0.2">
      <c r="A14" s="43" t="s">
        <v>169</v>
      </c>
      <c r="B14" s="43" t="s">
        <v>170</v>
      </c>
      <c r="C14" s="44" t="s">
        <v>171</v>
      </c>
      <c r="D14" s="45" t="s">
        <v>172</v>
      </c>
      <c r="E14" s="7" t="s">
        <v>440</v>
      </c>
      <c r="F14" s="101" t="s">
        <v>439</v>
      </c>
      <c r="G14" s="102">
        <v>1389359</v>
      </c>
      <c r="H14" s="102">
        <v>0</v>
      </c>
      <c r="I14" s="102">
        <v>1389359</v>
      </c>
      <c r="J14" s="7">
        <v>100</v>
      </c>
    </row>
    <row r="15" spans="1:10" ht="51" x14ac:dyDescent="0.2">
      <c r="A15" s="43" t="s">
        <v>157</v>
      </c>
      <c r="B15" s="43" t="s">
        <v>158</v>
      </c>
      <c r="C15" s="44" t="s">
        <v>159</v>
      </c>
      <c r="D15" s="45" t="s">
        <v>160</v>
      </c>
      <c r="E15" s="7" t="s">
        <v>441</v>
      </c>
      <c r="F15" s="7" t="s">
        <v>439</v>
      </c>
      <c r="G15" s="102">
        <v>801756</v>
      </c>
      <c r="H15" s="102">
        <v>0</v>
      </c>
      <c r="I15" s="102">
        <v>801756</v>
      </c>
      <c r="J15" s="7">
        <v>100</v>
      </c>
    </row>
    <row r="16" spans="1:10" ht="25.5" x14ac:dyDescent="0.2">
      <c r="A16" s="103" t="s">
        <v>184</v>
      </c>
      <c r="B16" s="38"/>
      <c r="C16" s="39"/>
      <c r="D16" s="104" t="s">
        <v>185</v>
      </c>
      <c r="E16" s="7"/>
      <c r="F16" s="7"/>
      <c r="G16" s="100">
        <f>SUM(G17:G28)</f>
        <v>5960913</v>
      </c>
      <c r="H16" s="100">
        <f>SUM(H17:H28)</f>
        <v>0</v>
      </c>
      <c r="I16" s="100">
        <f>SUM(I17:I28)</f>
        <v>4082468</v>
      </c>
      <c r="J16" s="7"/>
    </row>
    <row r="17" spans="1:12" ht="25.5" x14ac:dyDescent="0.2">
      <c r="A17" s="43" t="s">
        <v>187</v>
      </c>
      <c r="B17" s="43" t="s">
        <v>188</v>
      </c>
      <c r="C17" s="44" t="s">
        <v>143</v>
      </c>
      <c r="D17" s="45" t="s">
        <v>189</v>
      </c>
      <c r="E17" s="101" t="s">
        <v>438</v>
      </c>
      <c r="F17" s="7" t="s">
        <v>439</v>
      </c>
      <c r="G17" s="100">
        <v>40000</v>
      </c>
      <c r="H17" s="100">
        <v>0</v>
      </c>
      <c r="I17" s="100">
        <f>G17</f>
        <v>40000</v>
      </c>
      <c r="J17" s="7">
        <v>100</v>
      </c>
    </row>
    <row r="18" spans="1:12" x14ac:dyDescent="0.2">
      <c r="A18" s="43" t="s">
        <v>190</v>
      </c>
      <c r="B18" s="43" t="s">
        <v>191</v>
      </c>
      <c r="C18" s="44" t="s">
        <v>192</v>
      </c>
      <c r="D18" s="45" t="s">
        <v>193</v>
      </c>
      <c r="E18" s="101" t="s">
        <v>438</v>
      </c>
      <c r="F18" s="101" t="s">
        <v>439</v>
      </c>
      <c r="G18" s="105">
        <f>29000+525000</f>
        <v>554000</v>
      </c>
      <c r="H18" s="105">
        <v>0</v>
      </c>
      <c r="I18" s="105">
        <f>29000+525000</f>
        <v>554000</v>
      </c>
      <c r="J18" s="7">
        <v>100</v>
      </c>
    </row>
    <row r="19" spans="1:12" ht="38.25" x14ac:dyDescent="0.2">
      <c r="A19" s="43" t="s">
        <v>194</v>
      </c>
      <c r="B19" s="43" t="s">
        <v>195</v>
      </c>
      <c r="C19" s="44" t="s">
        <v>196</v>
      </c>
      <c r="D19" s="45" t="s">
        <v>197</v>
      </c>
      <c r="E19" s="101" t="s">
        <v>438</v>
      </c>
      <c r="F19" s="101" t="s">
        <v>439</v>
      </c>
      <c r="G19" s="105">
        <f>221000+58000</f>
        <v>279000</v>
      </c>
      <c r="H19" s="105">
        <v>0</v>
      </c>
      <c r="I19" s="105">
        <f>G19</f>
        <v>279000</v>
      </c>
      <c r="J19" s="7">
        <v>100</v>
      </c>
    </row>
    <row r="20" spans="1:12" ht="25.5" x14ac:dyDescent="0.2">
      <c r="A20" s="43" t="s">
        <v>201</v>
      </c>
      <c r="B20" s="43" t="s">
        <v>202</v>
      </c>
      <c r="C20" s="44" t="s">
        <v>203</v>
      </c>
      <c r="D20" s="45" t="s">
        <v>204</v>
      </c>
      <c r="E20" s="101" t="s">
        <v>438</v>
      </c>
      <c r="F20" s="101" t="s">
        <v>439</v>
      </c>
      <c r="G20" s="105">
        <v>11000</v>
      </c>
      <c r="H20" s="105">
        <v>0</v>
      </c>
      <c r="I20" s="105">
        <v>11000</v>
      </c>
      <c r="J20" s="7">
        <v>100</v>
      </c>
    </row>
    <row r="21" spans="1:12" ht="25.5" x14ac:dyDescent="0.2">
      <c r="A21" s="43" t="s">
        <v>262</v>
      </c>
      <c r="B21" s="43" t="s">
        <v>263</v>
      </c>
      <c r="C21" s="44" t="s">
        <v>264</v>
      </c>
      <c r="D21" s="45" t="s">
        <v>265</v>
      </c>
      <c r="E21" s="101" t="s">
        <v>438</v>
      </c>
      <c r="F21" s="101" t="s">
        <v>439</v>
      </c>
      <c r="G21" s="105">
        <f>290000+20000</f>
        <v>310000</v>
      </c>
      <c r="H21" s="105">
        <v>0</v>
      </c>
      <c r="I21" s="105">
        <f>290000+20000</f>
        <v>310000</v>
      </c>
      <c r="J21" s="7">
        <v>100</v>
      </c>
    </row>
    <row r="22" spans="1:12" ht="38.25" x14ac:dyDescent="0.2">
      <c r="A22" s="43" t="s">
        <v>248</v>
      </c>
      <c r="B22" s="43" t="s">
        <v>249</v>
      </c>
      <c r="C22" s="44" t="s">
        <v>250</v>
      </c>
      <c r="D22" s="45" t="s">
        <v>251</v>
      </c>
      <c r="E22" s="101" t="s">
        <v>438</v>
      </c>
      <c r="F22" s="101" t="s">
        <v>439</v>
      </c>
      <c r="G22" s="105">
        <v>35000</v>
      </c>
      <c r="H22" s="105">
        <v>0</v>
      </c>
      <c r="I22" s="105">
        <v>35000</v>
      </c>
      <c r="J22" s="7">
        <v>100</v>
      </c>
    </row>
    <row r="23" spans="1:12" ht="102" x14ac:dyDescent="0.2">
      <c r="A23" s="177" t="s">
        <v>283</v>
      </c>
      <c r="B23" s="177" t="s">
        <v>284</v>
      </c>
      <c r="C23" s="179" t="s">
        <v>285</v>
      </c>
      <c r="D23" s="179" t="s">
        <v>286</v>
      </c>
      <c r="E23" s="106" t="s">
        <v>442</v>
      </c>
      <c r="F23" s="7" t="s">
        <v>439</v>
      </c>
      <c r="G23" s="105">
        <v>329000</v>
      </c>
      <c r="H23" s="105">
        <v>0</v>
      </c>
      <c r="I23" s="105">
        <v>329000</v>
      </c>
      <c r="J23" s="7">
        <v>100</v>
      </c>
    </row>
    <row r="24" spans="1:12" ht="89.25" x14ac:dyDescent="0.2">
      <c r="A24" s="182"/>
      <c r="B24" s="182"/>
      <c r="C24" s="183"/>
      <c r="D24" s="183"/>
      <c r="E24" s="106" t="s">
        <v>443</v>
      </c>
      <c r="F24" s="7" t="s">
        <v>439</v>
      </c>
      <c r="G24" s="105">
        <v>329000</v>
      </c>
      <c r="H24" s="105">
        <v>0</v>
      </c>
      <c r="I24" s="105">
        <v>329000</v>
      </c>
      <c r="J24" s="7">
        <v>100</v>
      </c>
    </row>
    <row r="25" spans="1:12" ht="102" x14ac:dyDescent="0.2">
      <c r="A25" s="178"/>
      <c r="B25" s="178"/>
      <c r="C25" s="180"/>
      <c r="D25" s="180"/>
      <c r="E25" s="106" t="s">
        <v>444</v>
      </c>
      <c r="F25" s="7" t="s">
        <v>439</v>
      </c>
      <c r="G25" s="105">
        <v>168000</v>
      </c>
      <c r="H25" s="105">
        <v>0</v>
      </c>
      <c r="I25" s="105">
        <v>168000</v>
      </c>
      <c r="J25" s="7">
        <v>100</v>
      </c>
    </row>
    <row r="26" spans="1:12" ht="63.75" x14ac:dyDescent="0.2">
      <c r="A26" s="107" t="s">
        <v>221</v>
      </c>
      <c r="B26" s="107" t="s">
        <v>222</v>
      </c>
      <c r="C26" s="108" t="s">
        <v>210</v>
      </c>
      <c r="D26" s="109" t="s">
        <v>223</v>
      </c>
      <c r="E26" s="101" t="s">
        <v>438</v>
      </c>
      <c r="F26" s="101" t="s">
        <v>439</v>
      </c>
      <c r="G26" s="105">
        <v>1878445</v>
      </c>
      <c r="H26" s="105">
        <v>0</v>
      </c>
      <c r="I26" s="105">
        <v>187845</v>
      </c>
      <c r="J26" s="7">
        <v>100</v>
      </c>
      <c r="K26" s="110"/>
    </row>
    <row r="27" spans="1:12" ht="76.5" x14ac:dyDescent="0.2">
      <c r="A27" s="43" t="s">
        <v>236</v>
      </c>
      <c r="B27" s="43" t="s">
        <v>237</v>
      </c>
      <c r="C27" s="44" t="s">
        <v>210</v>
      </c>
      <c r="D27" s="45" t="s">
        <v>445</v>
      </c>
      <c r="E27" s="101" t="s">
        <v>438</v>
      </c>
      <c r="F27" s="101" t="s">
        <v>439</v>
      </c>
      <c r="G27" s="105">
        <v>149023</v>
      </c>
      <c r="H27" s="105">
        <v>0</v>
      </c>
      <c r="I27" s="105">
        <v>149023</v>
      </c>
      <c r="J27" s="101">
        <v>100</v>
      </c>
    </row>
    <row r="28" spans="1:12" ht="63.75" x14ac:dyDescent="0.2">
      <c r="A28" s="111" t="s">
        <v>446</v>
      </c>
      <c r="B28" s="43">
        <v>1184</v>
      </c>
      <c r="C28" s="44" t="s">
        <v>210</v>
      </c>
      <c r="D28" s="45" t="s">
        <v>226</v>
      </c>
      <c r="E28" s="101" t="s">
        <v>438</v>
      </c>
      <c r="F28" s="101" t="s">
        <v>439</v>
      </c>
      <c r="G28" s="105">
        <v>1878445</v>
      </c>
      <c r="H28" s="105">
        <v>0</v>
      </c>
      <c r="I28" s="105">
        <v>1690600</v>
      </c>
      <c r="J28" s="101">
        <v>100</v>
      </c>
      <c r="K28" s="110"/>
      <c r="L28" s="110"/>
    </row>
    <row r="29" spans="1:12" ht="38.25" x14ac:dyDescent="0.2">
      <c r="A29" s="37" t="s">
        <v>287</v>
      </c>
      <c r="B29" s="38"/>
      <c r="C29" s="39"/>
      <c r="D29" s="40" t="s">
        <v>288</v>
      </c>
      <c r="E29" s="38"/>
      <c r="F29" s="38"/>
      <c r="G29" s="100">
        <f>SUM(G30:G31)</f>
        <v>211426</v>
      </c>
      <c r="H29" s="100">
        <f t="shared" ref="H29:I29" si="1">SUM(H30:H31)</f>
        <v>0</v>
      </c>
      <c r="I29" s="100">
        <f t="shared" si="1"/>
        <v>211426</v>
      </c>
      <c r="J29" s="38"/>
    </row>
    <row r="30" spans="1:12" ht="25.5" x14ac:dyDescent="0.2">
      <c r="A30" s="43" t="s">
        <v>290</v>
      </c>
      <c r="B30" s="43" t="s">
        <v>188</v>
      </c>
      <c r="C30" s="44" t="s">
        <v>143</v>
      </c>
      <c r="D30" s="45" t="s">
        <v>189</v>
      </c>
      <c r="E30" s="101" t="s">
        <v>438</v>
      </c>
      <c r="F30" s="101" t="s">
        <v>439</v>
      </c>
      <c r="G30" s="105">
        <v>78864</v>
      </c>
      <c r="H30" s="105">
        <v>0</v>
      </c>
      <c r="I30" s="105">
        <v>78864</v>
      </c>
      <c r="J30" s="101">
        <v>100</v>
      </c>
    </row>
    <row r="31" spans="1:12" ht="63.75" x14ac:dyDescent="0.2">
      <c r="A31" s="43" t="s">
        <v>297</v>
      </c>
      <c r="B31" s="43" t="s">
        <v>298</v>
      </c>
      <c r="C31" s="44" t="s">
        <v>250</v>
      </c>
      <c r="D31" s="45" t="s">
        <v>299</v>
      </c>
      <c r="E31" s="101" t="s">
        <v>438</v>
      </c>
      <c r="F31" s="101" t="s">
        <v>439</v>
      </c>
      <c r="G31" s="105">
        <v>132562</v>
      </c>
      <c r="H31" s="105">
        <v>0</v>
      </c>
      <c r="I31" s="105">
        <v>132562</v>
      </c>
      <c r="J31" s="101">
        <v>100</v>
      </c>
    </row>
    <row r="32" spans="1:12" ht="38.25" x14ac:dyDescent="0.2">
      <c r="A32" s="37" t="s">
        <v>321</v>
      </c>
      <c r="B32" s="38"/>
      <c r="C32" s="39"/>
      <c r="D32" s="40" t="s">
        <v>322</v>
      </c>
      <c r="E32" s="38"/>
      <c r="F32" s="38"/>
      <c r="G32" s="100">
        <f>SUM(G33:G37)</f>
        <v>2001205</v>
      </c>
      <c r="H32" s="100">
        <f t="shared" ref="H32" si="2">SUM(H33:H37)</f>
        <v>0</v>
      </c>
      <c r="I32" s="100">
        <f>SUM(I33:I37)</f>
        <v>2001205</v>
      </c>
      <c r="J32" s="38"/>
    </row>
    <row r="33" spans="1:13" ht="25.5" x14ac:dyDescent="0.2">
      <c r="A33" s="43" t="s">
        <v>334</v>
      </c>
      <c r="B33" s="43" t="s">
        <v>335</v>
      </c>
      <c r="C33" s="44" t="s">
        <v>336</v>
      </c>
      <c r="D33" s="45" t="s">
        <v>337</v>
      </c>
      <c r="E33" s="101" t="s">
        <v>438</v>
      </c>
      <c r="F33" s="101" t="s">
        <v>439</v>
      </c>
      <c r="G33" s="105">
        <v>99800</v>
      </c>
      <c r="H33" s="105">
        <v>0</v>
      </c>
      <c r="I33" s="105">
        <v>99800</v>
      </c>
      <c r="J33" s="101">
        <v>100</v>
      </c>
    </row>
    <row r="34" spans="1:13" x14ac:dyDescent="0.2">
      <c r="A34" s="43" t="s">
        <v>341</v>
      </c>
      <c r="B34" s="43" t="s">
        <v>342</v>
      </c>
      <c r="C34" s="44" t="s">
        <v>336</v>
      </c>
      <c r="D34" s="45" t="s">
        <v>343</v>
      </c>
      <c r="E34" s="101" t="s">
        <v>438</v>
      </c>
      <c r="F34" s="101" t="s">
        <v>439</v>
      </c>
      <c r="G34" s="105">
        <f>224900-125000+372500</f>
        <v>472400</v>
      </c>
      <c r="H34" s="105">
        <v>0</v>
      </c>
      <c r="I34" s="105">
        <f>G34</f>
        <v>472400</v>
      </c>
      <c r="J34" s="101">
        <v>100</v>
      </c>
    </row>
    <row r="35" spans="1:13" ht="38.25" x14ac:dyDescent="0.2">
      <c r="A35" s="177" t="s">
        <v>344</v>
      </c>
      <c r="B35" s="177" t="s">
        <v>345</v>
      </c>
      <c r="C35" s="179" t="s">
        <v>346</v>
      </c>
      <c r="D35" s="179" t="s">
        <v>347</v>
      </c>
      <c r="E35" s="101" t="s">
        <v>447</v>
      </c>
      <c r="F35" s="101" t="s">
        <v>439</v>
      </c>
      <c r="G35" s="105">
        <v>994905</v>
      </c>
      <c r="H35" s="105">
        <v>0</v>
      </c>
      <c r="I35" s="105">
        <f>994905</f>
        <v>994905</v>
      </c>
      <c r="J35" s="101">
        <v>100</v>
      </c>
    </row>
    <row r="36" spans="1:13" ht="51" x14ac:dyDescent="0.2">
      <c r="A36" s="178"/>
      <c r="B36" s="178"/>
      <c r="C36" s="180"/>
      <c r="D36" s="180"/>
      <c r="E36" s="101" t="s">
        <v>448</v>
      </c>
      <c r="F36" s="101" t="s">
        <v>439</v>
      </c>
      <c r="G36" s="105">
        <v>70000</v>
      </c>
      <c r="H36" s="105">
        <v>0</v>
      </c>
      <c r="I36" s="105">
        <v>70000</v>
      </c>
      <c r="J36" s="101">
        <v>100</v>
      </c>
    </row>
    <row r="37" spans="1:13" x14ac:dyDescent="0.2">
      <c r="A37" s="43" t="s">
        <v>359</v>
      </c>
      <c r="B37" s="43" t="s">
        <v>360</v>
      </c>
      <c r="C37" s="44" t="s">
        <v>361</v>
      </c>
      <c r="D37" s="45" t="s">
        <v>362</v>
      </c>
      <c r="E37" s="101" t="s">
        <v>438</v>
      </c>
      <c r="F37" s="101" t="s">
        <v>439</v>
      </c>
      <c r="G37" s="105">
        <v>364100</v>
      </c>
      <c r="H37" s="105">
        <v>0</v>
      </c>
      <c r="I37" s="105">
        <v>364100</v>
      </c>
      <c r="J37" s="101">
        <v>100</v>
      </c>
    </row>
    <row r="38" spans="1:13" x14ac:dyDescent="0.2">
      <c r="A38" s="48" t="s">
        <v>74</v>
      </c>
      <c r="B38" s="48" t="s">
        <v>74</v>
      </c>
      <c r="C38" s="48" t="s">
        <v>74</v>
      </c>
      <c r="D38" s="48" t="s">
        <v>384</v>
      </c>
      <c r="E38" s="48" t="s">
        <v>74</v>
      </c>
      <c r="F38" s="48" t="s">
        <v>74</v>
      </c>
      <c r="G38" s="26">
        <f>G16+G29+G32+G11</f>
        <v>10544659</v>
      </c>
      <c r="H38" s="26">
        <v>0</v>
      </c>
      <c r="I38" s="26">
        <f>I16+I29+I32+I11</f>
        <v>8666214</v>
      </c>
      <c r="J38" s="112" t="s">
        <v>74</v>
      </c>
    </row>
    <row r="39" spans="1:13" x14ac:dyDescent="0.2">
      <c r="D39" s="181" t="s">
        <v>449</v>
      </c>
      <c r="E39" s="181"/>
      <c r="F39" s="181"/>
      <c r="G39" s="181"/>
      <c r="H39" s="181"/>
      <c r="I39" s="181"/>
      <c r="J39" s="181"/>
      <c r="K39" s="181"/>
      <c r="L39" s="181"/>
      <c r="M39" s="181"/>
    </row>
    <row r="44" spans="1:13" x14ac:dyDescent="0.2">
      <c r="G44" s="28"/>
    </row>
    <row r="46" spans="1:13" x14ac:dyDescent="0.2">
      <c r="D46" s="113"/>
    </row>
  </sheetData>
  <mergeCells count="12">
    <mergeCell ref="H2:J4"/>
    <mergeCell ref="A5:J5"/>
    <mergeCell ref="A6:J6"/>
    <mergeCell ref="A23:A25"/>
    <mergeCell ref="B23:B25"/>
    <mergeCell ref="C23:C25"/>
    <mergeCell ref="D23:D25"/>
    <mergeCell ref="A35:A36"/>
    <mergeCell ref="B35:B36"/>
    <mergeCell ref="C35:C36"/>
    <mergeCell ref="D35:D36"/>
    <mergeCell ref="D39:M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2" workbookViewId="0">
      <selection activeCell="D20" sqref="D20"/>
    </sheetView>
  </sheetViews>
  <sheetFormatPr defaultColWidth="9.140625" defaultRowHeight="12.75" x14ac:dyDescent="0.2"/>
  <cols>
    <col min="1" max="3" width="12" style="3" customWidth="1"/>
    <col min="4" max="4" width="53.85546875" style="3" customWidth="1"/>
    <col min="5" max="5" width="45.28515625" style="3" customWidth="1"/>
    <col min="6" max="6" width="42.140625" style="3" customWidth="1"/>
    <col min="7" max="7" width="14.7109375" style="3" customWidth="1"/>
    <col min="8" max="10" width="15.7109375" style="3" customWidth="1"/>
    <col min="11" max="11" width="9.5703125" style="3" bestFit="1" customWidth="1"/>
    <col min="12" max="12" width="9.42578125" style="3" bestFit="1" customWidth="1"/>
    <col min="13" max="16384" width="9.140625" style="3"/>
  </cols>
  <sheetData>
    <row r="1" spans="1:10" ht="12.75" hidden="1" customHeight="1" x14ac:dyDescent="0.2">
      <c r="H1" s="3" t="s">
        <v>450</v>
      </c>
    </row>
    <row r="2" spans="1:10" ht="12.75" customHeight="1" x14ac:dyDescent="0.2">
      <c r="H2" s="3" t="s">
        <v>450</v>
      </c>
    </row>
    <row r="3" spans="1:10" ht="5.25" customHeight="1" x14ac:dyDescent="0.2">
      <c r="H3" s="129"/>
      <c r="I3" s="129"/>
      <c r="J3" s="129"/>
    </row>
    <row r="4" spans="1:10" hidden="1" x14ac:dyDescent="0.2">
      <c r="H4" s="129"/>
      <c r="I4" s="129"/>
      <c r="J4" s="129"/>
    </row>
    <row r="5" spans="1:10" ht="86.25" customHeight="1" x14ac:dyDescent="0.2">
      <c r="H5" s="129" t="s">
        <v>451</v>
      </c>
      <c r="I5" s="129"/>
      <c r="J5" s="129"/>
    </row>
    <row r="6" spans="1:10" x14ac:dyDescent="0.2">
      <c r="A6" s="141" t="s">
        <v>452</v>
      </c>
      <c r="B6" s="141"/>
      <c r="C6" s="141"/>
      <c r="D6" s="141"/>
      <c r="E6" s="141"/>
      <c r="F6" s="141"/>
      <c r="G6" s="141"/>
      <c r="H6" s="141"/>
      <c r="I6" s="141"/>
      <c r="J6" s="141"/>
    </row>
    <row r="8" spans="1:10" x14ac:dyDescent="0.2">
      <c r="A8" s="25" t="s">
        <v>75</v>
      </c>
    </row>
    <row r="9" spans="1:10" x14ac:dyDescent="0.2">
      <c r="A9" s="3" t="s">
        <v>76</v>
      </c>
      <c r="J9" s="5" t="s">
        <v>127</v>
      </c>
    </row>
    <row r="10" spans="1:10" ht="12.75" customHeight="1" x14ac:dyDescent="0.2">
      <c r="A10" s="188" t="s">
        <v>128</v>
      </c>
      <c r="B10" s="188" t="s">
        <v>129</v>
      </c>
      <c r="C10" s="188" t="s">
        <v>130</v>
      </c>
      <c r="D10" s="154" t="s">
        <v>131</v>
      </c>
      <c r="E10" s="154" t="s">
        <v>453</v>
      </c>
      <c r="F10" s="188" t="s">
        <v>454</v>
      </c>
      <c r="G10" s="184" t="s">
        <v>4</v>
      </c>
      <c r="H10" s="154" t="s">
        <v>5</v>
      </c>
      <c r="I10" s="186" t="s">
        <v>6</v>
      </c>
      <c r="J10" s="187"/>
    </row>
    <row r="11" spans="1:10" ht="68.099999999999994" customHeight="1" x14ac:dyDescent="0.2">
      <c r="A11" s="189"/>
      <c r="B11" s="189"/>
      <c r="C11" s="189"/>
      <c r="D11" s="156"/>
      <c r="E11" s="156"/>
      <c r="F11" s="189"/>
      <c r="G11" s="185"/>
      <c r="H11" s="156"/>
      <c r="I11" s="7" t="s">
        <v>7</v>
      </c>
      <c r="J11" s="7" t="s">
        <v>8</v>
      </c>
    </row>
    <row r="12" spans="1:10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8">
        <v>7</v>
      </c>
      <c r="H12" s="7">
        <v>8</v>
      </c>
      <c r="I12" s="13">
        <v>9</v>
      </c>
      <c r="J12" s="13">
        <v>10</v>
      </c>
    </row>
    <row r="13" spans="1:10" x14ac:dyDescent="0.2">
      <c r="A13" s="38" t="s">
        <v>138</v>
      </c>
      <c r="B13" s="38" t="s">
        <v>455</v>
      </c>
      <c r="C13" s="38" t="s">
        <v>455</v>
      </c>
      <c r="D13" s="104" t="s">
        <v>139</v>
      </c>
      <c r="E13" s="104" t="s">
        <v>455</v>
      </c>
      <c r="F13" s="104" t="s">
        <v>455</v>
      </c>
      <c r="G13" s="26">
        <f>G14</f>
        <v>26213126</v>
      </c>
      <c r="H13" s="27">
        <f>H14</f>
        <v>23560511</v>
      </c>
      <c r="I13" s="27">
        <f t="shared" ref="I13:J13" si="0">I14</f>
        <v>2652615</v>
      </c>
      <c r="J13" s="27">
        <f t="shared" si="0"/>
        <v>2652615</v>
      </c>
    </row>
    <row r="14" spans="1:10" x14ac:dyDescent="0.2">
      <c r="A14" s="38" t="s">
        <v>140</v>
      </c>
      <c r="B14" s="38" t="s">
        <v>455</v>
      </c>
      <c r="C14" s="38" t="s">
        <v>455</v>
      </c>
      <c r="D14" s="104" t="s">
        <v>139</v>
      </c>
      <c r="E14" s="104" t="s">
        <v>455</v>
      </c>
      <c r="F14" s="104" t="s">
        <v>455</v>
      </c>
      <c r="G14" s="26">
        <f>H14+I14</f>
        <v>26213126</v>
      </c>
      <c r="H14" s="27">
        <f>SUM(H15:H23)</f>
        <v>23560511</v>
      </c>
      <c r="I14" s="27">
        <f>SUM(I15:I23)</f>
        <v>2652615</v>
      </c>
      <c r="J14" s="27">
        <f>SUM(J15:J23)</f>
        <v>2652615</v>
      </c>
    </row>
    <row r="15" spans="1:10" ht="25.5" x14ac:dyDescent="0.2">
      <c r="A15" s="154" t="s">
        <v>149</v>
      </c>
      <c r="B15" s="154" t="s">
        <v>150</v>
      </c>
      <c r="C15" s="154" t="s">
        <v>151</v>
      </c>
      <c r="D15" s="177" t="s">
        <v>152</v>
      </c>
      <c r="E15" s="114" t="s">
        <v>456</v>
      </c>
      <c r="F15" s="114" t="s">
        <v>457</v>
      </c>
      <c r="G15" s="26">
        <f t="shared" ref="G15:G80" si="1">H15+I15</f>
        <v>12920430</v>
      </c>
      <c r="H15" s="32">
        <f>12858930-250000-150000</f>
        <v>12458930</v>
      </c>
      <c r="I15" s="32">
        <v>461500</v>
      </c>
      <c r="J15" s="32">
        <v>461500</v>
      </c>
    </row>
    <row r="16" spans="1:10" ht="38.25" x14ac:dyDescent="0.2">
      <c r="A16" s="156"/>
      <c r="B16" s="156"/>
      <c r="C16" s="156"/>
      <c r="D16" s="178"/>
      <c r="E16" s="114" t="s">
        <v>458</v>
      </c>
      <c r="F16" s="114" t="s">
        <v>459</v>
      </c>
      <c r="G16" s="26">
        <f>H16+I16</f>
        <v>250000</v>
      </c>
      <c r="H16" s="32">
        <v>250000</v>
      </c>
      <c r="I16" s="32"/>
      <c r="J16" s="32"/>
    </row>
    <row r="17" spans="1:12" ht="25.5" x14ac:dyDescent="0.2">
      <c r="A17" s="7" t="s">
        <v>153</v>
      </c>
      <c r="B17" s="7" t="s">
        <v>154</v>
      </c>
      <c r="C17" s="7" t="s">
        <v>155</v>
      </c>
      <c r="D17" s="114" t="s">
        <v>156</v>
      </c>
      <c r="E17" s="114" t="s">
        <v>456</v>
      </c>
      <c r="F17" s="114" t="s">
        <v>457</v>
      </c>
      <c r="G17" s="26">
        <f t="shared" si="1"/>
        <v>8239090</v>
      </c>
      <c r="H17" s="32">
        <v>8239090</v>
      </c>
      <c r="I17" s="32"/>
      <c r="J17" s="32"/>
    </row>
    <row r="18" spans="1:12" ht="40.5" customHeight="1" x14ac:dyDescent="0.2">
      <c r="A18" s="43" t="s">
        <v>157</v>
      </c>
      <c r="B18" s="43" t="s">
        <v>158</v>
      </c>
      <c r="C18" s="44" t="s">
        <v>159</v>
      </c>
      <c r="D18" s="115" t="s">
        <v>160</v>
      </c>
      <c r="E18" s="114" t="s">
        <v>460</v>
      </c>
      <c r="F18" s="114" t="s">
        <v>461</v>
      </c>
      <c r="G18" s="26">
        <f>H18+I18</f>
        <v>801756</v>
      </c>
      <c r="H18" s="32">
        <v>0</v>
      </c>
      <c r="I18" s="32">
        <v>801756</v>
      </c>
      <c r="J18" s="32">
        <f>I18</f>
        <v>801756</v>
      </c>
    </row>
    <row r="19" spans="1:12" ht="38.25" x14ac:dyDescent="0.2">
      <c r="A19" s="7" t="s">
        <v>161</v>
      </c>
      <c r="B19" s="7" t="s">
        <v>162</v>
      </c>
      <c r="C19" s="7" t="s">
        <v>163</v>
      </c>
      <c r="D19" s="114" t="s">
        <v>164</v>
      </c>
      <c r="E19" s="114" t="s">
        <v>462</v>
      </c>
      <c r="F19" s="114" t="s">
        <v>463</v>
      </c>
      <c r="G19" s="26">
        <f t="shared" si="1"/>
        <v>500000</v>
      </c>
      <c r="H19" s="32">
        <v>500000</v>
      </c>
      <c r="I19" s="32">
        <v>0</v>
      </c>
      <c r="J19" s="32">
        <v>0</v>
      </c>
    </row>
    <row r="20" spans="1:12" ht="102" x14ac:dyDescent="0.2">
      <c r="A20" s="43" t="s">
        <v>169</v>
      </c>
      <c r="B20" s="43" t="s">
        <v>170</v>
      </c>
      <c r="C20" s="44" t="s">
        <v>171</v>
      </c>
      <c r="D20" s="115" t="s">
        <v>172</v>
      </c>
      <c r="E20" s="116" t="s">
        <v>464</v>
      </c>
      <c r="F20" s="117" t="s">
        <v>465</v>
      </c>
      <c r="G20" s="26">
        <f>H20+I20</f>
        <v>1489359</v>
      </c>
      <c r="H20" s="32">
        <v>100000</v>
      </c>
      <c r="I20" s="32">
        <v>1389359</v>
      </c>
      <c r="J20" s="32">
        <f>I20</f>
        <v>1389359</v>
      </c>
    </row>
    <row r="21" spans="1:12" ht="47.25" customHeight="1" x14ac:dyDescent="0.2">
      <c r="A21" s="7" t="s">
        <v>173</v>
      </c>
      <c r="B21" s="7" t="s">
        <v>174</v>
      </c>
      <c r="C21" s="7" t="s">
        <v>171</v>
      </c>
      <c r="D21" s="114" t="s">
        <v>175</v>
      </c>
      <c r="E21" s="114" t="s">
        <v>466</v>
      </c>
      <c r="F21" s="114" t="s">
        <v>467</v>
      </c>
      <c r="G21" s="26">
        <f t="shared" si="1"/>
        <v>1722491</v>
      </c>
      <c r="H21" s="32">
        <v>1722491</v>
      </c>
      <c r="I21" s="32"/>
      <c r="J21" s="32"/>
    </row>
    <row r="22" spans="1:12" ht="47.25" customHeight="1" x14ac:dyDescent="0.2">
      <c r="A22" s="43" t="s">
        <v>176</v>
      </c>
      <c r="B22" s="43" t="s">
        <v>177</v>
      </c>
      <c r="C22" s="44" t="s">
        <v>178</v>
      </c>
      <c r="D22" s="45" t="s">
        <v>179</v>
      </c>
      <c r="E22" s="14" t="s">
        <v>468</v>
      </c>
      <c r="F22" s="114" t="s">
        <v>469</v>
      </c>
      <c r="G22" s="26">
        <f t="shared" si="1"/>
        <v>150000</v>
      </c>
      <c r="H22" s="32">
        <v>150000</v>
      </c>
      <c r="I22" s="32"/>
      <c r="J22" s="32"/>
    </row>
    <row r="23" spans="1:12" ht="38.25" x14ac:dyDescent="0.2">
      <c r="A23" s="7" t="s">
        <v>180</v>
      </c>
      <c r="B23" s="7" t="s">
        <v>181</v>
      </c>
      <c r="C23" s="7" t="s">
        <v>182</v>
      </c>
      <c r="D23" s="114" t="s">
        <v>183</v>
      </c>
      <c r="E23" s="114" t="s">
        <v>462</v>
      </c>
      <c r="F23" s="117" t="s">
        <v>470</v>
      </c>
      <c r="G23" s="26">
        <f t="shared" si="1"/>
        <v>140000</v>
      </c>
      <c r="H23" s="32">
        <v>140000</v>
      </c>
      <c r="I23" s="32">
        <v>0</v>
      </c>
      <c r="J23" s="32">
        <v>0</v>
      </c>
    </row>
    <row r="24" spans="1:12" x14ac:dyDescent="0.2">
      <c r="A24" s="38" t="s">
        <v>184</v>
      </c>
      <c r="B24" s="38" t="s">
        <v>455</v>
      </c>
      <c r="C24" s="38" t="s">
        <v>455</v>
      </c>
      <c r="D24" s="104" t="s">
        <v>185</v>
      </c>
      <c r="E24" s="104" t="s">
        <v>455</v>
      </c>
      <c r="F24" s="104" t="s">
        <v>455</v>
      </c>
      <c r="G24" s="26">
        <f t="shared" si="1"/>
        <v>256707998</v>
      </c>
      <c r="H24" s="27">
        <f>H25</f>
        <v>231420614</v>
      </c>
      <c r="I24" s="27">
        <f>I25</f>
        <v>25287384</v>
      </c>
      <c r="J24" s="27">
        <f>J25</f>
        <v>7101066</v>
      </c>
    </row>
    <row r="25" spans="1:12" x14ac:dyDescent="0.2">
      <c r="A25" s="38" t="s">
        <v>186</v>
      </c>
      <c r="B25" s="38" t="s">
        <v>455</v>
      </c>
      <c r="C25" s="38" t="s">
        <v>455</v>
      </c>
      <c r="D25" s="104" t="s">
        <v>185</v>
      </c>
      <c r="E25" s="104" t="s">
        <v>455</v>
      </c>
      <c r="F25" s="104" t="s">
        <v>455</v>
      </c>
      <c r="G25" s="26">
        <f>H25+I25</f>
        <v>256707998</v>
      </c>
      <c r="H25" s="27">
        <f>SUM(H26:H54)</f>
        <v>231420614</v>
      </c>
      <c r="I25" s="27">
        <f>SUM(I26:I54)</f>
        <v>25287384</v>
      </c>
      <c r="J25" s="27">
        <f>SUM(J26:J54)</f>
        <v>7101066</v>
      </c>
    </row>
    <row r="26" spans="1:12" ht="25.5" x14ac:dyDescent="0.2">
      <c r="A26" s="7" t="s">
        <v>190</v>
      </c>
      <c r="B26" s="7" t="s">
        <v>191</v>
      </c>
      <c r="C26" s="7" t="s">
        <v>192</v>
      </c>
      <c r="D26" s="114" t="s">
        <v>193</v>
      </c>
      <c r="E26" s="114" t="s">
        <v>471</v>
      </c>
      <c r="F26" s="114" t="s">
        <v>472</v>
      </c>
      <c r="G26" s="26">
        <f t="shared" si="1"/>
        <v>45875885.049999997</v>
      </c>
      <c r="H26" s="32">
        <v>45321885.049999997</v>
      </c>
      <c r="I26" s="32">
        <v>554000</v>
      </c>
      <c r="J26" s="32">
        <f>I26</f>
        <v>554000</v>
      </c>
      <c r="L26" s="33"/>
    </row>
    <row r="27" spans="1:12" ht="25.5" x14ac:dyDescent="0.2">
      <c r="A27" s="7" t="s">
        <v>194</v>
      </c>
      <c r="B27" s="7" t="s">
        <v>195</v>
      </c>
      <c r="C27" s="7" t="s">
        <v>196</v>
      </c>
      <c r="D27" s="114" t="s">
        <v>197</v>
      </c>
      <c r="E27" s="114" t="s">
        <v>473</v>
      </c>
      <c r="F27" s="114" t="s">
        <v>472</v>
      </c>
      <c r="G27" s="26">
        <f>H27+I27</f>
        <v>66301979.950000003</v>
      </c>
      <c r="H27" s="32">
        <f>65981295.95+35000</f>
        <v>66016295.950000003</v>
      </c>
      <c r="I27" s="32">
        <v>285684</v>
      </c>
      <c r="J27" s="32">
        <f>I27</f>
        <v>285684</v>
      </c>
      <c r="K27" s="33"/>
    </row>
    <row r="28" spans="1:12" ht="25.5" x14ac:dyDescent="0.2">
      <c r="A28" s="7" t="s">
        <v>198</v>
      </c>
      <c r="B28" s="7" t="s">
        <v>199</v>
      </c>
      <c r="C28" s="7" t="s">
        <v>196</v>
      </c>
      <c r="D28" s="114" t="s">
        <v>200</v>
      </c>
      <c r="E28" s="114" t="s">
        <v>473</v>
      </c>
      <c r="F28" s="114" t="s">
        <v>472</v>
      </c>
      <c r="G28" s="26">
        <f t="shared" si="1"/>
        <v>64520900</v>
      </c>
      <c r="H28" s="32">
        <v>64520900</v>
      </c>
      <c r="I28" s="32"/>
      <c r="J28" s="32"/>
    </row>
    <row r="29" spans="1:12" ht="25.5" x14ac:dyDescent="0.2">
      <c r="A29" s="7" t="s">
        <v>201</v>
      </c>
      <c r="B29" s="7" t="s">
        <v>202</v>
      </c>
      <c r="C29" s="7" t="s">
        <v>203</v>
      </c>
      <c r="D29" s="114" t="s">
        <v>204</v>
      </c>
      <c r="E29" s="114" t="s">
        <v>473</v>
      </c>
      <c r="F29" s="114" t="s">
        <v>474</v>
      </c>
      <c r="G29" s="26">
        <f t="shared" si="1"/>
        <v>12481619</v>
      </c>
      <c r="H29" s="32">
        <v>12470619</v>
      </c>
      <c r="I29" s="32">
        <v>11000</v>
      </c>
      <c r="J29" s="32">
        <v>0</v>
      </c>
    </row>
    <row r="30" spans="1:12" ht="63.75" x14ac:dyDescent="0.2">
      <c r="A30" s="7" t="s">
        <v>205</v>
      </c>
      <c r="B30" s="7" t="s">
        <v>206</v>
      </c>
      <c r="C30" s="7" t="s">
        <v>203</v>
      </c>
      <c r="D30" s="114" t="s">
        <v>207</v>
      </c>
      <c r="E30" s="114" t="s">
        <v>475</v>
      </c>
      <c r="F30" s="114" t="s">
        <v>476</v>
      </c>
      <c r="G30" s="26">
        <f t="shared" si="1"/>
        <v>6994885</v>
      </c>
      <c r="H30" s="32">
        <v>6273985</v>
      </c>
      <c r="I30" s="32">
        <v>720900</v>
      </c>
      <c r="J30" s="32">
        <v>0</v>
      </c>
    </row>
    <row r="31" spans="1:12" ht="25.5" x14ac:dyDescent="0.2">
      <c r="A31" s="7" t="s">
        <v>208</v>
      </c>
      <c r="B31" s="7" t="s">
        <v>209</v>
      </c>
      <c r="C31" s="7" t="s">
        <v>210</v>
      </c>
      <c r="D31" s="114" t="s">
        <v>211</v>
      </c>
      <c r="E31" s="114" t="s">
        <v>473</v>
      </c>
      <c r="F31" s="114" t="s">
        <v>474</v>
      </c>
      <c r="G31" s="26">
        <f t="shared" si="1"/>
        <v>41720</v>
      </c>
      <c r="H31" s="32">
        <v>41720</v>
      </c>
      <c r="I31" s="32">
        <v>0</v>
      </c>
      <c r="J31" s="32">
        <v>0</v>
      </c>
    </row>
    <row r="32" spans="1:12" ht="25.5" x14ac:dyDescent="0.2">
      <c r="A32" s="7" t="s">
        <v>212</v>
      </c>
      <c r="B32" s="7" t="s">
        <v>213</v>
      </c>
      <c r="C32" s="7" t="s">
        <v>210</v>
      </c>
      <c r="D32" s="114" t="s">
        <v>214</v>
      </c>
      <c r="E32" s="114" t="s">
        <v>473</v>
      </c>
      <c r="F32" s="114" t="s">
        <v>474</v>
      </c>
      <c r="G32" s="26">
        <f t="shared" si="1"/>
        <v>241165</v>
      </c>
      <c r="H32" s="32">
        <v>241165</v>
      </c>
      <c r="I32" s="32">
        <v>0</v>
      </c>
      <c r="J32" s="32">
        <v>0</v>
      </c>
    </row>
    <row r="33" spans="1:10" ht="30" customHeight="1" x14ac:dyDescent="0.2">
      <c r="A33" s="118" t="s">
        <v>215</v>
      </c>
      <c r="B33" s="7">
        <v>1152</v>
      </c>
      <c r="C33" s="7">
        <v>990</v>
      </c>
      <c r="D33" s="114" t="s">
        <v>217</v>
      </c>
      <c r="E33" s="114" t="s">
        <v>473</v>
      </c>
      <c r="F33" s="114" t="s">
        <v>474</v>
      </c>
      <c r="G33" s="26">
        <f t="shared" si="1"/>
        <v>706784</v>
      </c>
      <c r="H33" s="32">
        <v>706784</v>
      </c>
      <c r="I33" s="32"/>
      <c r="J33" s="32"/>
    </row>
    <row r="34" spans="1:10" ht="50.25" customHeight="1" x14ac:dyDescent="0.2">
      <c r="A34" s="7" t="s">
        <v>218</v>
      </c>
      <c r="B34" s="7" t="s">
        <v>219</v>
      </c>
      <c r="C34" s="7" t="s">
        <v>210</v>
      </c>
      <c r="D34" s="114" t="s">
        <v>220</v>
      </c>
      <c r="E34" s="114" t="s">
        <v>473</v>
      </c>
      <c r="F34" s="114" t="s">
        <v>474</v>
      </c>
      <c r="G34" s="26">
        <f t="shared" si="1"/>
        <v>399470</v>
      </c>
      <c r="H34" s="32">
        <v>399470</v>
      </c>
      <c r="I34" s="32"/>
      <c r="J34" s="32"/>
    </row>
    <row r="35" spans="1:10" ht="73.5" customHeight="1" x14ac:dyDescent="0.2">
      <c r="A35" s="43" t="s">
        <v>221</v>
      </c>
      <c r="B35" s="43" t="s">
        <v>222</v>
      </c>
      <c r="C35" s="44" t="s">
        <v>210</v>
      </c>
      <c r="D35" s="45" t="s">
        <v>223</v>
      </c>
      <c r="E35" s="114" t="s">
        <v>473</v>
      </c>
      <c r="F35" s="114" t="s">
        <v>474</v>
      </c>
      <c r="G35" s="26">
        <f t="shared" si="1"/>
        <v>187845</v>
      </c>
      <c r="H35" s="32"/>
      <c r="I35" s="32">
        <v>187845</v>
      </c>
      <c r="J35" s="32">
        <f>I35</f>
        <v>187845</v>
      </c>
    </row>
    <row r="36" spans="1:10" ht="50.25" customHeight="1" x14ac:dyDescent="0.2">
      <c r="A36" s="7">
        <v>611184</v>
      </c>
      <c r="B36" s="7">
        <v>1184</v>
      </c>
      <c r="C36" s="7">
        <v>990</v>
      </c>
      <c r="D36" s="114" t="s">
        <v>226</v>
      </c>
      <c r="E36" s="114" t="s">
        <v>473</v>
      </c>
      <c r="F36" s="114" t="s">
        <v>474</v>
      </c>
      <c r="G36" s="26">
        <f t="shared" si="1"/>
        <v>1690600</v>
      </c>
      <c r="H36" s="32"/>
      <c r="I36" s="32">
        <v>1690600</v>
      </c>
      <c r="J36" s="32">
        <v>1690600</v>
      </c>
    </row>
    <row r="37" spans="1:10" ht="50.25" customHeight="1" x14ac:dyDescent="0.2">
      <c r="A37" s="7">
        <v>611200</v>
      </c>
      <c r="B37" s="7">
        <v>1200</v>
      </c>
      <c r="C37" s="7">
        <v>990</v>
      </c>
      <c r="D37" s="114" t="s">
        <v>229</v>
      </c>
      <c r="E37" s="114" t="s">
        <v>473</v>
      </c>
      <c r="F37" s="114" t="s">
        <v>474</v>
      </c>
      <c r="G37" s="26">
        <f t="shared" si="1"/>
        <v>218500</v>
      </c>
      <c r="H37" s="32">
        <v>218500</v>
      </c>
      <c r="I37" s="32"/>
      <c r="J37" s="32"/>
    </row>
    <row r="38" spans="1:10" ht="78.75" customHeight="1" x14ac:dyDescent="0.2">
      <c r="A38" s="43" t="s">
        <v>230</v>
      </c>
      <c r="B38" s="43" t="s">
        <v>231</v>
      </c>
      <c r="C38" s="44" t="s">
        <v>210</v>
      </c>
      <c r="D38" s="45" t="s">
        <v>477</v>
      </c>
      <c r="E38" s="114" t="s">
        <v>473</v>
      </c>
      <c r="F38" s="114" t="s">
        <v>474</v>
      </c>
      <c r="G38" s="26">
        <f t="shared" si="1"/>
        <v>3161937</v>
      </c>
      <c r="H38" s="32"/>
      <c r="I38" s="32">
        <v>3161937</v>
      </c>
      <c r="J38" s="32">
        <f>I38</f>
        <v>3161937</v>
      </c>
    </row>
    <row r="39" spans="1:10" ht="78.75" customHeight="1" x14ac:dyDescent="0.2">
      <c r="A39" s="43" t="s">
        <v>233</v>
      </c>
      <c r="B39" s="43" t="s">
        <v>234</v>
      </c>
      <c r="C39" s="44" t="s">
        <v>210</v>
      </c>
      <c r="D39" s="45" t="s">
        <v>478</v>
      </c>
      <c r="E39" s="114" t="s">
        <v>473</v>
      </c>
      <c r="F39" s="114" t="s">
        <v>474</v>
      </c>
      <c r="G39" s="26">
        <f t="shared" si="1"/>
        <v>12987795</v>
      </c>
      <c r="H39" s="32"/>
      <c r="I39" s="32">
        <v>12987795</v>
      </c>
      <c r="J39" s="32"/>
    </row>
    <row r="40" spans="1:10" ht="83.25" customHeight="1" x14ac:dyDescent="0.2">
      <c r="A40" s="43" t="s">
        <v>236</v>
      </c>
      <c r="B40" s="43" t="s">
        <v>237</v>
      </c>
      <c r="C40" s="44" t="s">
        <v>210</v>
      </c>
      <c r="D40" s="45" t="s">
        <v>445</v>
      </c>
      <c r="E40" s="114" t="s">
        <v>473</v>
      </c>
      <c r="F40" s="114" t="s">
        <v>474</v>
      </c>
      <c r="G40" s="26">
        <f t="shared" si="1"/>
        <v>149023</v>
      </c>
      <c r="H40" s="32"/>
      <c r="I40" s="32">
        <v>149023</v>
      </c>
      <c r="J40" s="32"/>
    </row>
    <row r="41" spans="1:10" ht="83.25" customHeight="1" x14ac:dyDescent="0.2">
      <c r="A41" s="43" t="s">
        <v>239</v>
      </c>
      <c r="B41" s="43" t="s">
        <v>240</v>
      </c>
      <c r="C41" s="44" t="s">
        <v>210</v>
      </c>
      <c r="D41" s="45" t="s">
        <v>241</v>
      </c>
      <c r="E41" s="114" t="s">
        <v>473</v>
      </c>
      <c r="F41" s="114" t="s">
        <v>474</v>
      </c>
      <c r="G41" s="26">
        <f t="shared" si="1"/>
        <v>3235600</v>
      </c>
      <c r="H41" s="32"/>
      <c r="I41" s="32">
        <v>3235600</v>
      </c>
      <c r="J41" s="32"/>
    </row>
    <row r="42" spans="1:10" ht="50.25" customHeight="1" x14ac:dyDescent="0.2">
      <c r="A42" s="118" t="s">
        <v>242</v>
      </c>
      <c r="B42" s="7">
        <v>1600</v>
      </c>
      <c r="C42" s="7">
        <v>990</v>
      </c>
      <c r="D42" s="114" t="s">
        <v>244</v>
      </c>
      <c r="E42" s="114" t="s">
        <v>473</v>
      </c>
      <c r="F42" s="114" t="s">
        <v>479</v>
      </c>
      <c r="G42" s="26">
        <f t="shared" si="1"/>
        <v>4291600</v>
      </c>
      <c r="H42" s="32">
        <v>4291600</v>
      </c>
      <c r="I42" s="32"/>
      <c r="J42" s="32"/>
    </row>
    <row r="43" spans="1:10" ht="50.25" customHeight="1" x14ac:dyDescent="0.2">
      <c r="A43" s="43" t="s">
        <v>245</v>
      </c>
      <c r="B43" s="43" t="s">
        <v>246</v>
      </c>
      <c r="C43" s="44" t="s">
        <v>210</v>
      </c>
      <c r="D43" s="45" t="s">
        <v>247</v>
      </c>
      <c r="E43" s="114" t="s">
        <v>473</v>
      </c>
      <c r="F43" s="114" t="s">
        <v>479</v>
      </c>
      <c r="G43" s="26">
        <f t="shared" si="1"/>
        <v>1082000</v>
      </c>
      <c r="H43" s="32"/>
      <c r="I43" s="32">
        <f>541000+541000</f>
        <v>1082000</v>
      </c>
      <c r="J43" s="32"/>
    </row>
    <row r="44" spans="1:10" ht="50.25" customHeight="1" x14ac:dyDescent="0.2">
      <c r="A44" s="43" t="s">
        <v>248</v>
      </c>
      <c r="B44" s="43" t="s">
        <v>249</v>
      </c>
      <c r="C44" s="44" t="s">
        <v>250</v>
      </c>
      <c r="D44" s="45" t="s">
        <v>251</v>
      </c>
      <c r="E44" s="114" t="s">
        <v>480</v>
      </c>
      <c r="F44" s="114" t="s">
        <v>481</v>
      </c>
      <c r="G44" s="26">
        <f t="shared" si="1"/>
        <v>614680</v>
      </c>
      <c r="H44" s="32">
        <v>579680</v>
      </c>
      <c r="I44" s="32">
        <v>35000</v>
      </c>
      <c r="J44" s="32">
        <f>I44</f>
        <v>35000</v>
      </c>
    </row>
    <row r="45" spans="1:10" ht="51" x14ac:dyDescent="0.2">
      <c r="A45" s="7" t="s">
        <v>252</v>
      </c>
      <c r="B45" s="7" t="s">
        <v>253</v>
      </c>
      <c r="C45" s="7" t="s">
        <v>250</v>
      </c>
      <c r="D45" s="114" t="s">
        <v>254</v>
      </c>
      <c r="E45" s="114" t="s">
        <v>482</v>
      </c>
      <c r="F45" s="114" t="s">
        <v>483</v>
      </c>
      <c r="G45" s="26">
        <f t="shared" si="1"/>
        <v>2906980</v>
      </c>
      <c r="H45" s="32">
        <v>2906980</v>
      </c>
      <c r="I45" s="32">
        <v>0</v>
      </c>
      <c r="J45" s="32">
        <v>0</v>
      </c>
    </row>
    <row r="46" spans="1:10" ht="63.75" x14ac:dyDescent="0.2">
      <c r="A46" s="7" t="s">
        <v>255</v>
      </c>
      <c r="B46" s="7" t="s">
        <v>256</v>
      </c>
      <c r="C46" s="7" t="s">
        <v>257</v>
      </c>
      <c r="D46" s="114" t="s">
        <v>258</v>
      </c>
      <c r="E46" s="114" t="s">
        <v>475</v>
      </c>
      <c r="F46" s="114" t="s">
        <v>476</v>
      </c>
      <c r="G46" s="26">
        <f t="shared" si="1"/>
        <v>3556515</v>
      </c>
      <c r="H46" s="32">
        <v>3556515</v>
      </c>
      <c r="I46" s="32">
        <v>0</v>
      </c>
      <c r="J46" s="32">
        <f>I46</f>
        <v>0</v>
      </c>
    </row>
    <row r="47" spans="1:10" ht="63.75" x14ac:dyDescent="0.2">
      <c r="A47" s="7" t="s">
        <v>259</v>
      </c>
      <c r="B47" s="7" t="s">
        <v>260</v>
      </c>
      <c r="C47" s="7" t="s">
        <v>257</v>
      </c>
      <c r="D47" s="114" t="s">
        <v>261</v>
      </c>
      <c r="E47" s="114" t="s">
        <v>475</v>
      </c>
      <c r="F47" s="114" t="s">
        <v>476</v>
      </c>
      <c r="G47" s="26">
        <f t="shared" si="1"/>
        <v>397970</v>
      </c>
      <c r="H47" s="32">
        <v>397970</v>
      </c>
      <c r="I47" s="32">
        <v>0</v>
      </c>
      <c r="J47" s="32">
        <v>0</v>
      </c>
    </row>
    <row r="48" spans="1:10" ht="63.75" x14ac:dyDescent="0.2">
      <c r="A48" s="7" t="s">
        <v>262</v>
      </c>
      <c r="B48" s="7" t="s">
        <v>263</v>
      </c>
      <c r="C48" s="7" t="s">
        <v>264</v>
      </c>
      <c r="D48" s="114" t="s">
        <v>265</v>
      </c>
      <c r="E48" s="114" t="s">
        <v>475</v>
      </c>
      <c r="F48" s="114" t="s">
        <v>476</v>
      </c>
      <c r="G48" s="26">
        <f t="shared" si="1"/>
        <v>16223095</v>
      </c>
      <c r="H48" s="32">
        <v>15863095</v>
      </c>
      <c r="I48" s="32">
        <v>360000</v>
      </c>
      <c r="J48" s="32">
        <f>I48</f>
        <v>360000</v>
      </c>
    </row>
    <row r="49" spans="1:10" ht="63.75" x14ac:dyDescent="0.2">
      <c r="A49" s="7" t="s">
        <v>266</v>
      </c>
      <c r="B49" s="7" t="s">
        <v>267</v>
      </c>
      <c r="C49" s="7" t="s">
        <v>268</v>
      </c>
      <c r="D49" s="114" t="s">
        <v>269</v>
      </c>
      <c r="E49" s="114" t="s">
        <v>475</v>
      </c>
      <c r="F49" s="114" t="s">
        <v>476</v>
      </c>
      <c r="G49" s="26">
        <f t="shared" si="1"/>
        <v>773150</v>
      </c>
      <c r="H49" s="32">
        <v>773150</v>
      </c>
      <c r="I49" s="32">
        <v>0</v>
      </c>
      <c r="J49" s="32">
        <v>0</v>
      </c>
    </row>
    <row r="50" spans="1:10" ht="25.5" x14ac:dyDescent="0.2">
      <c r="A50" s="7" t="s">
        <v>270</v>
      </c>
      <c r="B50" s="7" t="s">
        <v>271</v>
      </c>
      <c r="C50" s="7" t="s">
        <v>272</v>
      </c>
      <c r="D50" s="114" t="s">
        <v>484</v>
      </c>
      <c r="E50" s="114" t="s">
        <v>473</v>
      </c>
      <c r="F50" s="114" t="s">
        <v>474</v>
      </c>
      <c r="G50" s="26">
        <f t="shared" si="1"/>
        <v>4609410</v>
      </c>
      <c r="H50" s="32">
        <v>4609410</v>
      </c>
      <c r="I50" s="32">
        <v>0</v>
      </c>
      <c r="J50" s="32">
        <v>0</v>
      </c>
    </row>
    <row r="51" spans="1:10" ht="63.75" x14ac:dyDescent="0.2">
      <c r="A51" s="7" t="s">
        <v>274</v>
      </c>
      <c r="B51" s="7" t="s">
        <v>275</v>
      </c>
      <c r="C51" s="7" t="s">
        <v>272</v>
      </c>
      <c r="D51" s="114" t="s">
        <v>485</v>
      </c>
      <c r="E51" s="114" t="s">
        <v>475</v>
      </c>
      <c r="F51" s="114" t="s">
        <v>476</v>
      </c>
      <c r="G51" s="26">
        <f t="shared" si="1"/>
        <v>1556850</v>
      </c>
      <c r="H51" s="32">
        <v>1556850</v>
      </c>
      <c r="I51" s="32">
        <v>0</v>
      </c>
      <c r="J51" s="32">
        <v>0</v>
      </c>
    </row>
    <row r="52" spans="1:10" ht="79.5" customHeight="1" x14ac:dyDescent="0.2">
      <c r="A52" s="43" t="s">
        <v>277</v>
      </c>
      <c r="B52" s="43" t="s">
        <v>278</v>
      </c>
      <c r="C52" s="44" t="s">
        <v>272</v>
      </c>
      <c r="D52" s="45" t="s">
        <v>279</v>
      </c>
      <c r="E52" s="114" t="s">
        <v>473</v>
      </c>
      <c r="F52" s="114" t="s">
        <v>474</v>
      </c>
      <c r="G52" s="26">
        <f t="shared" si="1"/>
        <v>39040</v>
      </c>
      <c r="H52" s="32">
        <v>39040</v>
      </c>
      <c r="I52" s="32"/>
      <c r="J52" s="32"/>
    </row>
    <row r="53" spans="1:10" ht="63.75" x14ac:dyDescent="0.2">
      <c r="A53" s="7" t="s">
        <v>280</v>
      </c>
      <c r="B53" s="7" t="s">
        <v>281</v>
      </c>
      <c r="C53" s="7" t="s">
        <v>272</v>
      </c>
      <c r="D53" s="114" t="s">
        <v>282</v>
      </c>
      <c r="E53" s="114" t="s">
        <v>475</v>
      </c>
      <c r="F53" s="114" t="s">
        <v>476</v>
      </c>
      <c r="G53" s="26">
        <f t="shared" si="1"/>
        <v>635000</v>
      </c>
      <c r="H53" s="32">
        <v>635000</v>
      </c>
      <c r="I53" s="32">
        <v>0</v>
      </c>
      <c r="J53" s="32">
        <v>0</v>
      </c>
    </row>
    <row r="54" spans="1:10" ht="46.5" customHeight="1" x14ac:dyDescent="0.2">
      <c r="A54" s="43" t="s">
        <v>283</v>
      </c>
      <c r="B54" s="43" t="s">
        <v>284</v>
      </c>
      <c r="C54" s="44" t="s">
        <v>285</v>
      </c>
      <c r="D54" s="115" t="s">
        <v>286</v>
      </c>
      <c r="E54" s="114" t="s">
        <v>486</v>
      </c>
      <c r="F54" s="114" t="s">
        <v>487</v>
      </c>
      <c r="G54" s="26">
        <f t="shared" si="1"/>
        <v>826000</v>
      </c>
      <c r="H54" s="32"/>
      <c r="I54" s="32">
        <v>826000</v>
      </c>
      <c r="J54" s="32">
        <f>I54</f>
        <v>826000</v>
      </c>
    </row>
    <row r="55" spans="1:10" s="119" customFormat="1" ht="25.5" x14ac:dyDescent="0.2">
      <c r="A55" s="37" t="s">
        <v>287</v>
      </c>
      <c r="B55" s="38"/>
      <c r="C55" s="38"/>
      <c r="D55" s="104" t="s">
        <v>288</v>
      </c>
      <c r="E55" s="104"/>
      <c r="F55" s="104"/>
      <c r="G55" s="26">
        <f>H55+I55</f>
        <v>22206762</v>
      </c>
      <c r="H55" s="27">
        <f>H56</f>
        <v>22074200</v>
      </c>
      <c r="I55" s="27">
        <f>I56</f>
        <v>132562</v>
      </c>
      <c r="J55" s="27">
        <f>J56</f>
        <v>132562</v>
      </c>
    </row>
    <row r="56" spans="1:10" s="119" customFormat="1" ht="29.25" customHeight="1" x14ac:dyDescent="0.2">
      <c r="A56" s="37" t="s">
        <v>289</v>
      </c>
      <c r="B56" s="38"/>
      <c r="C56" s="38"/>
      <c r="D56" s="104" t="s">
        <v>288</v>
      </c>
      <c r="E56" s="104"/>
      <c r="F56" s="104"/>
      <c r="G56" s="26">
        <f>H56+I56</f>
        <v>22206762</v>
      </c>
      <c r="H56" s="120">
        <f>H57+H58+H59+H60+H61</f>
        <v>22074200</v>
      </c>
      <c r="I56" s="120">
        <f>I57+I58+I59+I60+I61</f>
        <v>132562</v>
      </c>
      <c r="J56" s="120">
        <f>J57+J58+J59+J60+J61</f>
        <v>132562</v>
      </c>
    </row>
    <row r="57" spans="1:10" ht="63.75" x14ac:dyDescent="0.2">
      <c r="A57" s="43" t="s">
        <v>291</v>
      </c>
      <c r="B57" s="43" t="s">
        <v>292</v>
      </c>
      <c r="C57" s="44" t="s">
        <v>202</v>
      </c>
      <c r="D57" s="45" t="s">
        <v>293</v>
      </c>
      <c r="E57" s="114" t="s">
        <v>488</v>
      </c>
      <c r="F57" s="114" t="s">
        <v>489</v>
      </c>
      <c r="G57" s="26">
        <f t="shared" si="1"/>
        <v>30000</v>
      </c>
      <c r="H57" s="32">
        <v>30000</v>
      </c>
      <c r="I57" s="32"/>
      <c r="J57" s="32"/>
    </row>
    <row r="58" spans="1:10" ht="69.75" customHeight="1" x14ac:dyDescent="0.2">
      <c r="A58" s="43" t="s">
        <v>297</v>
      </c>
      <c r="B58" s="43">
        <v>3121</v>
      </c>
      <c r="C58" s="121">
        <v>1040</v>
      </c>
      <c r="D58" s="45" t="s">
        <v>299</v>
      </c>
      <c r="E58" s="114" t="s">
        <v>490</v>
      </c>
      <c r="F58" s="117" t="s">
        <v>491</v>
      </c>
      <c r="G58" s="26">
        <f t="shared" si="1"/>
        <v>13653806</v>
      </c>
      <c r="H58" s="32">
        <v>13521244</v>
      </c>
      <c r="I58" s="32">
        <v>132562</v>
      </c>
      <c r="J58" s="32">
        <v>132562</v>
      </c>
    </row>
    <row r="59" spans="1:10" ht="63.75" x14ac:dyDescent="0.2">
      <c r="A59" s="43" t="s">
        <v>303</v>
      </c>
      <c r="B59" s="7" t="s">
        <v>304</v>
      </c>
      <c r="C59" s="7" t="s">
        <v>305</v>
      </c>
      <c r="D59" s="114" t="s">
        <v>306</v>
      </c>
      <c r="E59" s="114" t="s">
        <v>492</v>
      </c>
      <c r="F59" s="114" t="s">
        <v>493</v>
      </c>
      <c r="G59" s="26">
        <f t="shared" si="1"/>
        <v>1700000</v>
      </c>
      <c r="H59" s="32">
        <v>1700000</v>
      </c>
      <c r="I59" s="32"/>
      <c r="J59" s="32"/>
    </row>
    <row r="60" spans="1:10" ht="38.25" x14ac:dyDescent="0.2">
      <c r="A60" s="43" t="s">
        <v>307</v>
      </c>
      <c r="B60" s="7" t="s">
        <v>308</v>
      </c>
      <c r="C60" s="7" t="s">
        <v>305</v>
      </c>
      <c r="D60" s="114" t="s">
        <v>309</v>
      </c>
      <c r="E60" s="114" t="s">
        <v>494</v>
      </c>
      <c r="F60" s="114" t="s">
        <v>495</v>
      </c>
      <c r="G60" s="26">
        <f t="shared" si="1"/>
        <v>270000</v>
      </c>
      <c r="H60" s="32">
        <v>270000</v>
      </c>
      <c r="I60" s="32"/>
      <c r="J60" s="32"/>
    </row>
    <row r="61" spans="1:10" ht="38.25" x14ac:dyDescent="0.2">
      <c r="A61" s="43" t="s">
        <v>310</v>
      </c>
      <c r="B61" s="7" t="s">
        <v>311</v>
      </c>
      <c r="C61" s="7" t="s">
        <v>312</v>
      </c>
      <c r="D61" s="114" t="s">
        <v>313</v>
      </c>
      <c r="E61" s="114" t="s">
        <v>496</v>
      </c>
      <c r="F61" s="114" t="s">
        <v>497</v>
      </c>
      <c r="G61" s="26">
        <f t="shared" si="1"/>
        <v>6552956</v>
      </c>
      <c r="H61" s="32">
        <v>6552956</v>
      </c>
      <c r="I61" s="32"/>
      <c r="J61" s="32"/>
    </row>
    <row r="62" spans="1:10" ht="34.9" customHeight="1" x14ac:dyDescent="0.2">
      <c r="A62" s="122" t="s">
        <v>314</v>
      </c>
      <c r="B62" s="123"/>
      <c r="C62" s="124"/>
      <c r="D62" s="125" t="s">
        <v>315</v>
      </c>
      <c r="E62" s="114"/>
      <c r="F62" s="114"/>
      <c r="G62" s="26">
        <f>G63</f>
        <v>15980</v>
      </c>
      <c r="H62" s="32">
        <f>H63</f>
        <v>15980</v>
      </c>
      <c r="I62" s="32">
        <f>I63</f>
        <v>0</v>
      </c>
      <c r="J62" s="32">
        <f>J63</f>
        <v>0</v>
      </c>
    </row>
    <row r="63" spans="1:10" ht="33.6" customHeight="1" x14ac:dyDescent="0.2">
      <c r="A63" s="122" t="s">
        <v>316</v>
      </c>
      <c r="B63" s="123"/>
      <c r="C63" s="124"/>
      <c r="D63" s="125" t="s">
        <v>315</v>
      </c>
      <c r="E63" s="114"/>
      <c r="F63" s="114"/>
      <c r="G63" s="26">
        <f>G64</f>
        <v>15980</v>
      </c>
      <c r="H63" s="32">
        <f>H64</f>
        <v>15980</v>
      </c>
      <c r="I63" s="32">
        <f t="shared" ref="I63:J63" si="2">I64</f>
        <v>0</v>
      </c>
      <c r="J63" s="32">
        <f t="shared" si="2"/>
        <v>0</v>
      </c>
    </row>
    <row r="64" spans="1:10" ht="54.75" customHeight="1" x14ac:dyDescent="0.2">
      <c r="A64" s="43" t="s">
        <v>318</v>
      </c>
      <c r="B64" s="43" t="s">
        <v>319</v>
      </c>
      <c r="C64" s="44" t="s">
        <v>250</v>
      </c>
      <c r="D64" s="45" t="s">
        <v>320</v>
      </c>
      <c r="E64" s="126" t="s">
        <v>498</v>
      </c>
      <c r="F64" s="126" t="s">
        <v>499</v>
      </c>
      <c r="G64" s="26">
        <f>H64+I64</f>
        <v>15980</v>
      </c>
      <c r="H64" s="32">
        <v>15980</v>
      </c>
      <c r="I64" s="32"/>
      <c r="J64" s="32"/>
    </row>
    <row r="65" spans="1:10" ht="25.5" x14ac:dyDescent="0.2">
      <c r="A65" s="38" t="s">
        <v>321</v>
      </c>
      <c r="B65" s="38" t="s">
        <v>455</v>
      </c>
      <c r="C65" s="38" t="s">
        <v>455</v>
      </c>
      <c r="D65" s="10" t="s">
        <v>322</v>
      </c>
      <c r="E65" s="104" t="s">
        <v>455</v>
      </c>
      <c r="F65" s="104" t="s">
        <v>455</v>
      </c>
      <c r="G65" s="26">
        <f>H65+I65</f>
        <v>39820985</v>
      </c>
      <c r="H65" s="27">
        <f>H66</f>
        <v>37817780</v>
      </c>
      <c r="I65" s="27">
        <f t="shared" ref="I65:J65" si="3">I66</f>
        <v>2003205</v>
      </c>
      <c r="J65" s="27">
        <f t="shared" si="3"/>
        <v>1639105</v>
      </c>
    </row>
    <row r="66" spans="1:10" ht="25.5" x14ac:dyDescent="0.2">
      <c r="A66" s="38" t="s">
        <v>323</v>
      </c>
      <c r="B66" s="38" t="s">
        <v>455</v>
      </c>
      <c r="C66" s="38" t="s">
        <v>455</v>
      </c>
      <c r="D66" s="10" t="s">
        <v>322</v>
      </c>
      <c r="E66" s="104" t="s">
        <v>455</v>
      </c>
      <c r="F66" s="104" t="s">
        <v>455</v>
      </c>
      <c r="G66" s="26">
        <f>H66+I66</f>
        <v>39820985</v>
      </c>
      <c r="H66" s="27">
        <f>SUM(H67:H77)</f>
        <v>37817780</v>
      </c>
      <c r="I66" s="27">
        <f>SUM(I67:I77)</f>
        <v>2003205</v>
      </c>
      <c r="J66" s="27">
        <f>SUM(J67:J77)</f>
        <v>1639105</v>
      </c>
    </row>
    <row r="67" spans="1:10" ht="51" x14ac:dyDescent="0.2">
      <c r="A67" s="7" t="s">
        <v>325</v>
      </c>
      <c r="B67" s="7" t="s">
        <v>326</v>
      </c>
      <c r="C67" s="7" t="s">
        <v>327</v>
      </c>
      <c r="D67" s="114" t="s">
        <v>328</v>
      </c>
      <c r="E67" s="114" t="s">
        <v>500</v>
      </c>
      <c r="F67" s="114" t="s">
        <v>501</v>
      </c>
      <c r="G67" s="26">
        <f t="shared" si="1"/>
        <v>140000</v>
      </c>
      <c r="H67" s="32">
        <v>140000</v>
      </c>
      <c r="I67" s="32">
        <v>0</v>
      </c>
      <c r="J67" s="32">
        <v>0</v>
      </c>
    </row>
    <row r="68" spans="1:10" ht="38.25" x14ac:dyDescent="0.2">
      <c r="A68" s="7" t="s">
        <v>329</v>
      </c>
      <c r="B68" s="7" t="s">
        <v>311</v>
      </c>
      <c r="C68" s="7" t="s">
        <v>312</v>
      </c>
      <c r="D68" s="114" t="s">
        <v>313</v>
      </c>
      <c r="E68" s="114" t="s">
        <v>502</v>
      </c>
      <c r="F68" s="114" t="s">
        <v>503</v>
      </c>
      <c r="G68" s="26">
        <f t="shared" si="1"/>
        <v>600000</v>
      </c>
      <c r="H68" s="32">
        <v>600000</v>
      </c>
      <c r="I68" s="32">
        <v>0</v>
      </c>
      <c r="J68" s="32">
        <v>0</v>
      </c>
    </row>
    <row r="69" spans="1:10" ht="51" x14ac:dyDescent="0.2">
      <c r="A69" s="7" t="s">
        <v>330</v>
      </c>
      <c r="B69" s="7" t="s">
        <v>331</v>
      </c>
      <c r="C69" s="7" t="s">
        <v>332</v>
      </c>
      <c r="D69" s="114" t="s">
        <v>333</v>
      </c>
      <c r="E69" s="114" t="s">
        <v>504</v>
      </c>
      <c r="F69" s="114" t="s">
        <v>505</v>
      </c>
      <c r="G69" s="26">
        <f t="shared" si="1"/>
        <v>744642</v>
      </c>
      <c r="H69" s="32">
        <v>744642</v>
      </c>
      <c r="I69" s="32">
        <v>0</v>
      </c>
      <c r="J69" s="32">
        <v>0</v>
      </c>
    </row>
    <row r="70" spans="1:10" ht="51" x14ac:dyDescent="0.2">
      <c r="A70" s="7" t="s">
        <v>334</v>
      </c>
      <c r="B70" s="7" t="s">
        <v>335</v>
      </c>
      <c r="C70" s="7" t="s">
        <v>336</v>
      </c>
      <c r="D70" s="114" t="s">
        <v>337</v>
      </c>
      <c r="E70" s="114" t="s">
        <v>504</v>
      </c>
      <c r="F70" s="114" t="s">
        <v>505</v>
      </c>
      <c r="G70" s="26">
        <f t="shared" si="1"/>
        <v>2573035</v>
      </c>
      <c r="H70" s="32">
        <v>2473235</v>
      </c>
      <c r="I70" s="32">
        <v>99800</v>
      </c>
      <c r="J70" s="32">
        <v>99800</v>
      </c>
    </row>
    <row r="71" spans="1:10" ht="51" x14ac:dyDescent="0.2">
      <c r="A71" s="71">
        <v>1216020</v>
      </c>
      <c r="B71" s="71">
        <v>6020</v>
      </c>
      <c r="C71" s="7">
        <v>620</v>
      </c>
      <c r="D71" s="127" t="s">
        <v>340</v>
      </c>
      <c r="E71" s="114" t="s">
        <v>504</v>
      </c>
      <c r="F71" s="114" t="s">
        <v>505</v>
      </c>
      <c r="G71" s="26">
        <f t="shared" si="1"/>
        <v>3683200</v>
      </c>
      <c r="H71" s="32">
        <v>3683200</v>
      </c>
      <c r="I71" s="32"/>
      <c r="J71" s="32"/>
    </row>
    <row r="72" spans="1:10" ht="51" x14ac:dyDescent="0.2">
      <c r="A72" s="7" t="s">
        <v>341</v>
      </c>
      <c r="B72" s="7" t="s">
        <v>342</v>
      </c>
      <c r="C72" s="7" t="s">
        <v>336</v>
      </c>
      <c r="D72" s="114" t="s">
        <v>343</v>
      </c>
      <c r="E72" s="114" t="s">
        <v>504</v>
      </c>
      <c r="F72" s="114" t="s">
        <v>505</v>
      </c>
      <c r="G72" s="26">
        <f t="shared" si="1"/>
        <v>29654345</v>
      </c>
      <c r="H72" s="32">
        <v>29179945</v>
      </c>
      <c r="I72" s="32">
        <v>474400</v>
      </c>
      <c r="J72" s="32">
        <f>I72</f>
        <v>474400</v>
      </c>
    </row>
    <row r="73" spans="1:10" ht="57" customHeight="1" x14ac:dyDescent="0.2">
      <c r="A73" s="43" t="s">
        <v>344</v>
      </c>
      <c r="B73" s="43" t="s">
        <v>345</v>
      </c>
      <c r="C73" s="44" t="s">
        <v>346</v>
      </c>
      <c r="D73" s="115" t="s">
        <v>347</v>
      </c>
      <c r="E73" s="114" t="s">
        <v>504</v>
      </c>
      <c r="F73" s="114" t="s">
        <v>505</v>
      </c>
      <c r="G73" s="26">
        <f t="shared" si="1"/>
        <v>1064905</v>
      </c>
      <c r="H73" s="32"/>
      <c r="I73" s="32">
        <v>1064905</v>
      </c>
      <c r="J73" s="32">
        <f>I73</f>
        <v>1064905</v>
      </c>
    </row>
    <row r="74" spans="1:10" ht="60.75" customHeight="1" x14ac:dyDescent="0.2">
      <c r="A74" s="43" t="s">
        <v>348</v>
      </c>
      <c r="B74" s="43" t="s">
        <v>349</v>
      </c>
      <c r="C74" s="44" t="s">
        <v>350</v>
      </c>
      <c r="D74" s="45" t="s">
        <v>351</v>
      </c>
      <c r="E74" s="114" t="s">
        <v>504</v>
      </c>
      <c r="F74" s="114" t="s">
        <v>505</v>
      </c>
      <c r="G74" s="26">
        <f t="shared" si="1"/>
        <v>400000</v>
      </c>
      <c r="H74" s="32">
        <v>400000</v>
      </c>
      <c r="I74" s="32"/>
      <c r="J74" s="32"/>
    </row>
    <row r="75" spans="1:10" ht="57.75" customHeight="1" x14ac:dyDescent="0.2">
      <c r="A75" s="43" t="s">
        <v>352</v>
      </c>
      <c r="B75" s="43" t="s">
        <v>353</v>
      </c>
      <c r="C75" s="44" t="s">
        <v>167</v>
      </c>
      <c r="D75" s="45" t="s">
        <v>354</v>
      </c>
      <c r="E75" s="126" t="s">
        <v>506</v>
      </c>
      <c r="F75" s="126" t="s">
        <v>507</v>
      </c>
      <c r="G75" s="26">
        <f t="shared" si="1"/>
        <v>496758</v>
      </c>
      <c r="H75" s="32">
        <v>496758</v>
      </c>
      <c r="I75" s="32"/>
      <c r="J75" s="32"/>
    </row>
    <row r="76" spans="1:10" ht="51" x14ac:dyDescent="0.2">
      <c r="A76" s="7" t="s">
        <v>355</v>
      </c>
      <c r="B76" s="7" t="s">
        <v>356</v>
      </c>
      <c r="C76" s="7" t="s">
        <v>357</v>
      </c>
      <c r="D76" s="114" t="s">
        <v>508</v>
      </c>
      <c r="E76" s="117" t="s">
        <v>509</v>
      </c>
      <c r="F76" s="128" t="s">
        <v>510</v>
      </c>
      <c r="G76" s="26">
        <f t="shared" si="1"/>
        <v>100000</v>
      </c>
      <c r="H76" s="32">
        <v>100000</v>
      </c>
      <c r="I76" s="32">
        <v>0</v>
      </c>
      <c r="J76" s="32">
        <v>0</v>
      </c>
    </row>
    <row r="77" spans="1:10" ht="51" x14ac:dyDescent="0.2">
      <c r="A77" s="7" t="s">
        <v>359</v>
      </c>
      <c r="B77" s="7" t="s">
        <v>360</v>
      </c>
      <c r="C77" s="7" t="s">
        <v>361</v>
      </c>
      <c r="D77" s="114" t="s">
        <v>362</v>
      </c>
      <c r="E77" s="117" t="s">
        <v>509</v>
      </c>
      <c r="F77" s="128" t="s">
        <v>510</v>
      </c>
      <c r="G77" s="26">
        <f t="shared" si="1"/>
        <v>364100</v>
      </c>
      <c r="H77" s="32">
        <v>0</v>
      </c>
      <c r="I77" s="32">
        <v>364100</v>
      </c>
      <c r="J77" s="32">
        <v>0</v>
      </c>
    </row>
    <row r="78" spans="1:10" x14ac:dyDescent="0.2">
      <c r="A78" s="37" t="s">
        <v>363</v>
      </c>
      <c r="B78" s="38"/>
      <c r="C78" s="39"/>
      <c r="D78" s="40" t="s">
        <v>364</v>
      </c>
      <c r="E78" s="117"/>
      <c r="F78" s="126"/>
      <c r="G78" s="26">
        <f>G79</f>
        <v>60000</v>
      </c>
      <c r="H78" s="32">
        <f>H79</f>
        <v>60000</v>
      </c>
      <c r="I78" s="32">
        <f t="shared" ref="I78:J79" si="4">I79</f>
        <v>0</v>
      </c>
      <c r="J78" s="32">
        <f t="shared" si="4"/>
        <v>0</v>
      </c>
    </row>
    <row r="79" spans="1:10" x14ac:dyDescent="0.2">
      <c r="A79" s="37" t="s">
        <v>365</v>
      </c>
      <c r="B79" s="38"/>
      <c r="C79" s="39"/>
      <c r="D79" s="40" t="s">
        <v>364</v>
      </c>
      <c r="E79" s="117"/>
      <c r="F79" s="126"/>
      <c r="G79" s="26">
        <f>G80</f>
        <v>60000</v>
      </c>
      <c r="H79" s="32">
        <f>H80</f>
        <v>60000</v>
      </c>
      <c r="I79" s="32">
        <f t="shared" si="4"/>
        <v>0</v>
      </c>
      <c r="J79" s="32">
        <f t="shared" si="4"/>
        <v>0</v>
      </c>
    </row>
    <row r="80" spans="1:10" ht="38.25" x14ac:dyDescent="0.2">
      <c r="A80" s="43" t="s">
        <v>367</v>
      </c>
      <c r="B80" s="43" t="s">
        <v>162</v>
      </c>
      <c r="C80" s="44" t="s">
        <v>163</v>
      </c>
      <c r="D80" s="115" t="s">
        <v>164</v>
      </c>
      <c r="E80" s="114" t="s">
        <v>462</v>
      </c>
      <c r="F80" s="117" t="s">
        <v>463</v>
      </c>
      <c r="G80" s="26">
        <f t="shared" si="1"/>
        <v>60000</v>
      </c>
      <c r="H80" s="32">
        <v>60000</v>
      </c>
      <c r="I80" s="32"/>
      <c r="J80" s="32"/>
    </row>
    <row r="81" spans="1:10" x14ac:dyDescent="0.2">
      <c r="A81" s="38" t="s">
        <v>372</v>
      </c>
      <c r="B81" s="38" t="s">
        <v>455</v>
      </c>
      <c r="C81" s="38" t="s">
        <v>455</v>
      </c>
      <c r="D81" s="104" t="s">
        <v>373</v>
      </c>
      <c r="E81" s="104" t="s">
        <v>455</v>
      </c>
      <c r="F81" s="104" t="s">
        <v>455</v>
      </c>
      <c r="G81" s="26">
        <f>H81+I81</f>
        <v>6066900</v>
      </c>
      <c r="H81" s="27">
        <f>H82</f>
        <v>2697800</v>
      </c>
      <c r="I81" s="27">
        <f>I82</f>
        <v>3369100</v>
      </c>
      <c r="J81" s="27">
        <f>J82</f>
        <v>2569100</v>
      </c>
    </row>
    <row r="82" spans="1:10" x14ac:dyDescent="0.2">
      <c r="A82" s="38" t="s">
        <v>374</v>
      </c>
      <c r="B82" s="38" t="s">
        <v>455</v>
      </c>
      <c r="C82" s="38" t="s">
        <v>455</v>
      </c>
      <c r="D82" s="104" t="s">
        <v>373</v>
      </c>
      <c r="E82" s="104" t="s">
        <v>455</v>
      </c>
      <c r="F82" s="104" t="s">
        <v>455</v>
      </c>
      <c r="G82" s="26">
        <f>G83+G84+G85+G86+G87+G88+G89</f>
        <v>6066900</v>
      </c>
      <c r="H82" s="26">
        <f t="shared" ref="H82:J82" si="5">H83+H84+H85+H86+H87+H88+H89</f>
        <v>2697800</v>
      </c>
      <c r="I82" s="26">
        <f t="shared" si="5"/>
        <v>3369100</v>
      </c>
      <c r="J82" s="26">
        <f t="shared" si="5"/>
        <v>2569100</v>
      </c>
    </row>
    <row r="83" spans="1:10" ht="120.75" customHeight="1" x14ac:dyDescent="0.2">
      <c r="A83" s="154">
        <v>3719770</v>
      </c>
      <c r="B83" s="154" t="s">
        <v>380</v>
      </c>
      <c r="C83" s="154" t="s">
        <v>146</v>
      </c>
      <c r="D83" s="177" t="s">
        <v>83</v>
      </c>
      <c r="E83" s="116" t="s">
        <v>464</v>
      </c>
      <c r="F83" s="117" t="s">
        <v>465</v>
      </c>
      <c r="G83" s="26">
        <f t="shared" ref="G83:G89" si="6">H83+I83</f>
        <v>110700</v>
      </c>
      <c r="H83" s="32">
        <f>110700</f>
        <v>110700</v>
      </c>
      <c r="I83" s="32"/>
      <c r="J83" s="32"/>
    </row>
    <row r="84" spans="1:10" ht="120.75" customHeight="1" x14ac:dyDescent="0.2">
      <c r="A84" s="155"/>
      <c r="B84" s="155"/>
      <c r="C84" s="155"/>
      <c r="D84" s="182"/>
      <c r="E84" s="114" t="s">
        <v>511</v>
      </c>
      <c r="F84" s="117" t="s">
        <v>512</v>
      </c>
      <c r="G84" s="26">
        <f t="shared" si="6"/>
        <v>2550200</v>
      </c>
      <c r="H84" s="32">
        <v>1020100</v>
      </c>
      <c r="I84" s="32">
        <f>1261598+268502</f>
        <v>1530100</v>
      </c>
      <c r="J84" s="32">
        <f>I84</f>
        <v>1530100</v>
      </c>
    </row>
    <row r="85" spans="1:10" ht="120.75" customHeight="1" x14ac:dyDescent="0.2">
      <c r="A85" s="156"/>
      <c r="B85" s="156"/>
      <c r="C85" s="156"/>
      <c r="D85" s="178"/>
      <c r="E85" s="114" t="s">
        <v>513</v>
      </c>
      <c r="F85" s="114" t="s">
        <v>514</v>
      </c>
      <c r="G85" s="26">
        <f t="shared" si="6"/>
        <v>1000000</v>
      </c>
      <c r="H85" s="32"/>
      <c r="I85" s="32">
        <v>1000000</v>
      </c>
      <c r="J85" s="32">
        <f>I85</f>
        <v>1000000</v>
      </c>
    </row>
    <row r="86" spans="1:10" ht="120.75" customHeight="1" x14ac:dyDescent="0.2">
      <c r="A86" s="177" t="s">
        <v>381</v>
      </c>
      <c r="B86" s="177" t="s">
        <v>382</v>
      </c>
      <c r="C86" s="179" t="s">
        <v>146</v>
      </c>
      <c r="D86" s="179" t="s">
        <v>383</v>
      </c>
      <c r="E86" s="114" t="s">
        <v>515</v>
      </c>
      <c r="F86" s="117" t="s">
        <v>516</v>
      </c>
      <c r="G86" s="26">
        <f t="shared" si="6"/>
        <v>106000</v>
      </c>
      <c r="H86" s="32">
        <v>67000</v>
      </c>
      <c r="I86" s="32">
        <v>39000</v>
      </c>
      <c r="J86" s="32">
        <f>I86</f>
        <v>39000</v>
      </c>
    </row>
    <row r="87" spans="1:10" ht="120.75" customHeight="1" x14ac:dyDescent="0.2">
      <c r="A87" s="182"/>
      <c r="B87" s="182"/>
      <c r="C87" s="183"/>
      <c r="D87" s="183"/>
      <c r="E87" s="114" t="s">
        <v>517</v>
      </c>
      <c r="F87" s="117" t="s">
        <v>518</v>
      </c>
      <c r="G87" s="26">
        <f t="shared" si="6"/>
        <v>150000</v>
      </c>
      <c r="H87" s="32">
        <v>150000</v>
      </c>
      <c r="I87" s="32"/>
      <c r="J87" s="32"/>
    </row>
    <row r="88" spans="1:10" ht="120.75" customHeight="1" x14ac:dyDescent="0.2">
      <c r="A88" s="182"/>
      <c r="B88" s="182"/>
      <c r="C88" s="183"/>
      <c r="D88" s="183"/>
      <c r="E88" s="116" t="s">
        <v>464</v>
      </c>
      <c r="F88" s="117" t="s">
        <v>465</v>
      </c>
      <c r="G88" s="26">
        <f t="shared" si="6"/>
        <v>100000</v>
      </c>
      <c r="H88" s="32">
        <v>100000</v>
      </c>
      <c r="I88" s="32"/>
      <c r="J88" s="32"/>
    </row>
    <row r="89" spans="1:10" ht="120.75" customHeight="1" x14ac:dyDescent="0.2">
      <c r="A89" s="178"/>
      <c r="B89" s="178"/>
      <c r="C89" s="180"/>
      <c r="D89" s="180"/>
      <c r="E89" s="114" t="s">
        <v>513</v>
      </c>
      <c r="F89" s="114" t="s">
        <v>514</v>
      </c>
      <c r="G89" s="26">
        <f t="shared" si="6"/>
        <v>2050000</v>
      </c>
      <c r="H89" s="32">
        <f>2050000-800000</f>
        <v>1250000</v>
      </c>
      <c r="I89" s="32">
        <v>800000</v>
      </c>
      <c r="J89" s="32"/>
    </row>
    <row r="90" spans="1:10" x14ac:dyDescent="0.2">
      <c r="A90" s="48" t="s">
        <v>74</v>
      </c>
      <c r="B90" s="48" t="s">
        <v>74</v>
      </c>
      <c r="C90" s="48" t="s">
        <v>74</v>
      </c>
      <c r="D90" s="18" t="s">
        <v>384</v>
      </c>
      <c r="E90" s="18" t="s">
        <v>74</v>
      </c>
      <c r="F90" s="18" t="s">
        <v>74</v>
      </c>
      <c r="G90" s="26">
        <f>G65+G81+G24+G13+G55+G78+G62</f>
        <v>351091751</v>
      </c>
      <c r="H90" s="26">
        <f t="shared" ref="H90:J90" si="7">H65+H81+H24+H13+H55+H78+H62</f>
        <v>317646885</v>
      </c>
      <c r="I90" s="26">
        <f t="shared" si="7"/>
        <v>33444866</v>
      </c>
      <c r="J90" s="26">
        <f t="shared" si="7"/>
        <v>14094448</v>
      </c>
    </row>
    <row r="92" spans="1:10" x14ac:dyDescent="0.2">
      <c r="A92" s="141" t="s">
        <v>519</v>
      </c>
      <c r="B92" s="141"/>
      <c r="C92" s="141"/>
      <c r="D92" s="141"/>
      <c r="E92" s="141"/>
      <c r="F92" s="141"/>
      <c r="G92" s="141"/>
      <c r="H92" s="141"/>
      <c r="I92" s="141"/>
      <c r="J92" s="141"/>
    </row>
    <row r="94" spans="1:10" x14ac:dyDescent="0.2">
      <c r="G94" s="33"/>
    </row>
    <row r="95" spans="1:10" x14ac:dyDescent="0.2">
      <c r="G95" s="28"/>
    </row>
    <row r="98" spans="7:10" x14ac:dyDescent="0.2">
      <c r="G98" s="28"/>
      <c r="H98" s="28"/>
      <c r="I98" s="28"/>
      <c r="J98" s="28"/>
    </row>
    <row r="104" spans="7:10" x14ac:dyDescent="0.2">
      <c r="I104" s="28"/>
    </row>
    <row r="107" spans="7:10" x14ac:dyDescent="0.2">
      <c r="H107" s="28"/>
    </row>
    <row r="108" spans="7:10" x14ac:dyDescent="0.2">
      <c r="H108" s="28"/>
    </row>
  </sheetData>
  <mergeCells count="26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92:J92"/>
    <mergeCell ref="A83:A85"/>
    <mergeCell ref="B83:B85"/>
    <mergeCell ref="C83:C85"/>
    <mergeCell ref="D83:D85"/>
    <mergeCell ref="A86:A89"/>
    <mergeCell ref="B86:B89"/>
    <mergeCell ref="C86:C89"/>
    <mergeCell ref="D86:D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2025-04-08T08:48:55Z</cp:lastPrinted>
  <dcterms:created xsi:type="dcterms:W3CDTF">2024-10-21T06:54:13Z</dcterms:created>
  <dcterms:modified xsi:type="dcterms:W3CDTF">2025-04-08T09:09:57Z</dcterms:modified>
</cp:coreProperties>
</file>